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Werkingsmiddelen" sheetId="3" r:id="rId1"/>
  </sheets>
  <calcPr calcId="144525"/>
</workbook>
</file>

<file path=xl/calcChain.xml><?xml version="1.0" encoding="utf-8"?>
<calcChain xmlns="http://schemas.openxmlformats.org/spreadsheetml/2006/main">
  <c r="I966" i="3" l="1"/>
  <c r="G966" i="3"/>
  <c r="F966" i="3"/>
  <c r="I965" i="3"/>
  <c r="G965" i="3"/>
  <c r="F965" i="3"/>
  <c r="U964" i="3"/>
  <c r="O964" i="3"/>
  <c r="N964" i="3"/>
  <c r="L964" i="3"/>
  <c r="J964" i="3"/>
  <c r="H964" i="3"/>
  <c r="U963" i="3"/>
  <c r="O963" i="3"/>
  <c r="N963" i="3"/>
  <c r="L963" i="3"/>
  <c r="J963" i="3"/>
  <c r="H963" i="3"/>
  <c r="U962" i="3"/>
  <c r="O962" i="3"/>
  <c r="N962" i="3"/>
  <c r="L962" i="3"/>
  <c r="J962" i="3"/>
  <c r="H962" i="3"/>
  <c r="U961" i="3"/>
  <c r="O961" i="3"/>
  <c r="N961" i="3"/>
  <c r="L961" i="3"/>
  <c r="J961" i="3"/>
  <c r="H961" i="3"/>
  <c r="U960" i="3"/>
  <c r="O960" i="3"/>
  <c r="N960" i="3"/>
  <c r="L960" i="3"/>
  <c r="J960" i="3"/>
  <c r="H960" i="3"/>
  <c r="U959" i="3"/>
  <c r="O959" i="3"/>
  <c r="N959" i="3"/>
  <c r="L959" i="3"/>
  <c r="J959" i="3"/>
  <c r="H959" i="3"/>
  <c r="U958" i="3"/>
  <c r="O958" i="3"/>
  <c r="N958" i="3"/>
  <c r="L958" i="3"/>
  <c r="J958" i="3"/>
  <c r="H958" i="3"/>
  <c r="U957" i="3"/>
  <c r="O957" i="3"/>
  <c r="N957" i="3"/>
  <c r="L957" i="3"/>
  <c r="J957" i="3"/>
  <c r="H957" i="3"/>
  <c r="U956" i="3"/>
  <c r="O956" i="3"/>
  <c r="N956" i="3"/>
  <c r="L956" i="3"/>
  <c r="J956" i="3"/>
  <c r="H956" i="3"/>
  <c r="U955" i="3"/>
  <c r="O955" i="3"/>
  <c r="N955" i="3"/>
  <c r="L955" i="3"/>
  <c r="J955" i="3"/>
  <c r="H955" i="3"/>
  <c r="U954" i="3"/>
  <c r="O954" i="3"/>
  <c r="N954" i="3"/>
  <c r="L954" i="3"/>
  <c r="J954" i="3"/>
  <c r="H954" i="3"/>
  <c r="U953" i="3"/>
  <c r="O953" i="3"/>
  <c r="N953" i="3"/>
  <c r="L953" i="3"/>
  <c r="J953" i="3"/>
  <c r="H953" i="3"/>
  <c r="U952" i="3"/>
  <c r="O952" i="3"/>
  <c r="N952" i="3"/>
  <c r="L952" i="3"/>
  <c r="J952" i="3"/>
  <c r="H952" i="3"/>
  <c r="U951" i="3"/>
  <c r="O951" i="3"/>
  <c r="N951" i="3"/>
  <c r="L951" i="3"/>
  <c r="J951" i="3"/>
  <c r="H951" i="3"/>
  <c r="U950" i="3"/>
  <c r="O950" i="3"/>
  <c r="N950" i="3"/>
  <c r="L950" i="3"/>
  <c r="J950" i="3"/>
  <c r="H950" i="3"/>
  <c r="U949" i="3"/>
  <c r="O949" i="3"/>
  <c r="N949" i="3"/>
  <c r="L949" i="3"/>
  <c r="J949" i="3"/>
  <c r="H949" i="3"/>
  <c r="U948" i="3"/>
  <c r="O948" i="3"/>
  <c r="N948" i="3"/>
  <c r="L948" i="3"/>
  <c r="J948" i="3"/>
  <c r="H948" i="3"/>
  <c r="U947" i="3"/>
  <c r="O947" i="3"/>
  <c r="N947" i="3"/>
  <c r="L947" i="3"/>
  <c r="J947" i="3"/>
  <c r="H947" i="3"/>
  <c r="U946" i="3"/>
  <c r="O946" i="3"/>
  <c r="N946" i="3"/>
  <c r="L946" i="3"/>
  <c r="J946" i="3"/>
  <c r="H946" i="3"/>
  <c r="U945" i="3"/>
  <c r="O945" i="3"/>
  <c r="N945" i="3"/>
  <c r="L945" i="3"/>
  <c r="J945" i="3"/>
  <c r="H945" i="3"/>
  <c r="U944" i="3"/>
  <c r="O944" i="3"/>
  <c r="N944" i="3"/>
  <c r="L944" i="3"/>
  <c r="J944" i="3"/>
  <c r="H944" i="3"/>
  <c r="U943" i="3"/>
  <c r="O943" i="3"/>
  <c r="N943" i="3"/>
  <c r="L943" i="3"/>
  <c r="J943" i="3"/>
  <c r="H943" i="3"/>
  <c r="U942" i="3"/>
  <c r="O942" i="3"/>
  <c r="N942" i="3"/>
  <c r="L942" i="3"/>
  <c r="J942" i="3"/>
  <c r="H942" i="3"/>
  <c r="U941" i="3"/>
  <c r="O941" i="3"/>
  <c r="N941" i="3"/>
  <c r="L941" i="3"/>
  <c r="J941" i="3"/>
  <c r="H941" i="3"/>
  <c r="U940" i="3"/>
  <c r="O940" i="3"/>
  <c r="N940" i="3"/>
  <c r="L940" i="3"/>
  <c r="J940" i="3"/>
  <c r="H940" i="3"/>
  <c r="U939" i="3"/>
  <c r="O939" i="3"/>
  <c r="N939" i="3"/>
  <c r="L939" i="3"/>
  <c r="J939" i="3"/>
  <c r="H939" i="3"/>
  <c r="U938" i="3"/>
  <c r="O938" i="3"/>
  <c r="N938" i="3"/>
  <c r="L938" i="3"/>
  <c r="J938" i="3"/>
  <c r="H938" i="3"/>
  <c r="U937" i="3"/>
  <c r="O937" i="3"/>
  <c r="N937" i="3"/>
  <c r="L937" i="3"/>
  <c r="J937" i="3"/>
  <c r="H937" i="3"/>
  <c r="U936" i="3"/>
  <c r="O936" i="3"/>
  <c r="N936" i="3"/>
  <c r="L936" i="3"/>
  <c r="J936" i="3"/>
  <c r="H936" i="3"/>
  <c r="U935" i="3"/>
  <c r="O935" i="3"/>
  <c r="N935" i="3"/>
  <c r="L935" i="3"/>
  <c r="J935" i="3"/>
  <c r="H935" i="3"/>
  <c r="U934" i="3"/>
  <c r="O934" i="3"/>
  <c r="N934" i="3"/>
  <c r="L934" i="3"/>
  <c r="J934" i="3"/>
  <c r="H934" i="3"/>
  <c r="U933" i="3"/>
  <c r="O933" i="3"/>
  <c r="N933" i="3"/>
  <c r="L933" i="3"/>
  <c r="J933" i="3"/>
  <c r="H933" i="3"/>
  <c r="U932" i="3"/>
  <c r="O932" i="3"/>
  <c r="N932" i="3"/>
  <c r="L932" i="3"/>
  <c r="J932" i="3"/>
  <c r="H932" i="3"/>
  <c r="U931" i="3"/>
  <c r="O931" i="3"/>
  <c r="N931" i="3"/>
  <c r="L931" i="3"/>
  <c r="J931" i="3"/>
  <c r="H931" i="3"/>
  <c r="U930" i="3"/>
  <c r="O930" i="3"/>
  <c r="N930" i="3"/>
  <c r="L930" i="3"/>
  <c r="J930" i="3"/>
  <c r="H930" i="3"/>
  <c r="U929" i="3"/>
  <c r="O929" i="3"/>
  <c r="N929" i="3"/>
  <c r="L929" i="3"/>
  <c r="J929" i="3"/>
  <c r="H929" i="3"/>
  <c r="U928" i="3"/>
  <c r="O928" i="3"/>
  <c r="N928" i="3"/>
  <c r="L928" i="3"/>
  <c r="J928" i="3"/>
  <c r="H928" i="3"/>
  <c r="U927" i="3"/>
  <c r="O927" i="3"/>
  <c r="N927" i="3"/>
  <c r="L927" i="3"/>
  <c r="J927" i="3"/>
  <c r="H927" i="3"/>
  <c r="U926" i="3"/>
  <c r="O926" i="3"/>
  <c r="N926" i="3"/>
  <c r="L926" i="3"/>
  <c r="J926" i="3"/>
  <c r="H926" i="3"/>
  <c r="U925" i="3"/>
  <c r="O925" i="3"/>
  <c r="N925" i="3"/>
  <c r="L925" i="3"/>
  <c r="J925" i="3"/>
  <c r="H925" i="3"/>
  <c r="U924" i="3"/>
  <c r="O924" i="3"/>
  <c r="N924" i="3"/>
  <c r="L924" i="3"/>
  <c r="J924" i="3"/>
  <c r="H924" i="3"/>
  <c r="U923" i="3"/>
  <c r="O923" i="3"/>
  <c r="N923" i="3"/>
  <c r="L923" i="3"/>
  <c r="J923" i="3"/>
  <c r="H923" i="3"/>
  <c r="U922" i="3"/>
  <c r="O922" i="3"/>
  <c r="N922" i="3"/>
  <c r="L922" i="3"/>
  <c r="J922" i="3"/>
  <c r="H922" i="3"/>
  <c r="U921" i="3"/>
  <c r="O921" i="3"/>
  <c r="N921" i="3"/>
  <c r="L921" i="3"/>
  <c r="J921" i="3"/>
  <c r="H921" i="3"/>
  <c r="U920" i="3"/>
  <c r="O920" i="3"/>
  <c r="N920" i="3"/>
  <c r="L920" i="3"/>
  <c r="J920" i="3"/>
  <c r="H920" i="3"/>
  <c r="U919" i="3"/>
  <c r="O919" i="3"/>
  <c r="N919" i="3"/>
  <c r="L919" i="3"/>
  <c r="J919" i="3"/>
  <c r="H919" i="3"/>
  <c r="U918" i="3"/>
  <c r="O918" i="3"/>
  <c r="N918" i="3"/>
  <c r="L918" i="3"/>
  <c r="J918" i="3"/>
  <c r="H918" i="3"/>
  <c r="U917" i="3"/>
  <c r="O917" i="3"/>
  <c r="N917" i="3"/>
  <c r="L917" i="3"/>
  <c r="J917" i="3"/>
  <c r="H917" i="3"/>
  <c r="U916" i="3"/>
  <c r="O916" i="3"/>
  <c r="N916" i="3"/>
  <c r="L916" i="3"/>
  <c r="J916" i="3"/>
  <c r="H916" i="3"/>
  <c r="U915" i="3"/>
  <c r="O915" i="3"/>
  <c r="N915" i="3"/>
  <c r="L915" i="3"/>
  <c r="J915" i="3"/>
  <c r="H915" i="3"/>
  <c r="U914" i="3"/>
  <c r="O914" i="3"/>
  <c r="N914" i="3"/>
  <c r="L914" i="3"/>
  <c r="J914" i="3"/>
  <c r="H914" i="3"/>
  <c r="U913" i="3"/>
  <c r="O913" i="3"/>
  <c r="N913" i="3"/>
  <c r="L913" i="3"/>
  <c r="J913" i="3"/>
  <c r="H913" i="3"/>
  <c r="U912" i="3"/>
  <c r="O912" i="3"/>
  <c r="N912" i="3"/>
  <c r="L912" i="3"/>
  <c r="J912" i="3"/>
  <c r="H912" i="3"/>
  <c r="U911" i="3"/>
  <c r="O911" i="3"/>
  <c r="N911" i="3"/>
  <c r="L911" i="3"/>
  <c r="J911" i="3"/>
  <c r="H911" i="3"/>
  <c r="U910" i="3"/>
  <c r="O910" i="3"/>
  <c r="N910" i="3"/>
  <c r="L910" i="3"/>
  <c r="J910" i="3"/>
  <c r="H910" i="3"/>
  <c r="U909" i="3"/>
  <c r="O909" i="3"/>
  <c r="N909" i="3"/>
  <c r="L909" i="3"/>
  <c r="J909" i="3"/>
  <c r="H909" i="3"/>
  <c r="U908" i="3"/>
  <c r="O908" i="3"/>
  <c r="N908" i="3"/>
  <c r="L908" i="3"/>
  <c r="J908" i="3"/>
  <c r="H908" i="3"/>
  <c r="U907" i="3"/>
  <c r="O907" i="3"/>
  <c r="N907" i="3"/>
  <c r="L907" i="3"/>
  <c r="J907" i="3"/>
  <c r="H907" i="3"/>
  <c r="U906" i="3"/>
  <c r="O906" i="3"/>
  <c r="N906" i="3"/>
  <c r="L906" i="3"/>
  <c r="J906" i="3"/>
  <c r="H906" i="3"/>
  <c r="U905" i="3"/>
  <c r="O905" i="3"/>
  <c r="N905" i="3"/>
  <c r="L905" i="3"/>
  <c r="J905" i="3"/>
  <c r="H905" i="3"/>
  <c r="U904" i="3"/>
  <c r="O904" i="3"/>
  <c r="N904" i="3"/>
  <c r="L904" i="3"/>
  <c r="J904" i="3"/>
  <c r="H904" i="3"/>
  <c r="U903" i="3"/>
  <c r="O903" i="3"/>
  <c r="N903" i="3"/>
  <c r="L903" i="3"/>
  <c r="J903" i="3"/>
  <c r="H903" i="3"/>
  <c r="U902" i="3"/>
  <c r="O902" i="3"/>
  <c r="N902" i="3"/>
  <c r="L902" i="3"/>
  <c r="J902" i="3"/>
  <c r="H902" i="3"/>
  <c r="U901" i="3"/>
  <c r="O901" i="3"/>
  <c r="N901" i="3"/>
  <c r="L901" i="3"/>
  <c r="J901" i="3"/>
  <c r="H901" i="3"/>
  <c r="U900" i="3"/>
  <c r="O900" i="3"/>
  <c r="N900" i="3"/>
  <c r="L900" i="3"/>
  <c r="J900" i="3"/>
  <c r="H900" i="3"/>
  <c r="U899" i="3"/>
  <c r="O899" i="3"/>
  <c r="N899" i="3"/>
  <c r="L899" i="3"/>
  <c r="J899" i="3"/>
  <c r="H899" i="3"/>
  <c r="U898" i="3"/>
  <c r="O898" i="3"/>
  <c r="N898" i="3"/>
  <c r="L898" i="3"/>
  <c r="J898" i="3"/>
  <c r="H898" i="3"/>
  <c r="U897" i="3"/>
  <c r="O897" i="3"/>
  <c r="N897" i="3"/>
  <c r="L897" i="3"/>
  <c r="J897" i="3"/>
  <c r="H897" i="3"/>
  <c r="U896" i="3"/>
  <c r="O896" i="3"/>
  <c r="N896" i="3"/>
  <c r="L896" i="3"/>
  <c r="J896" i="3"/>
  <c r="H896" i="3"/>
  <c r="U895" i="3"/>
  <c r="O895" i="3"/>
  <c r="N895" i="3"/>
  <c r="L895" i="3"/>
  <c r="J895" i="3"/>
  <c r="H895" i="3"/>
  <c r="U894" i="3"/>
  <c r="O894" i="3"/>
  <c r="N894" i="3"/>
  <c r="L894" i="3"/>
  <c r="J894" i="3"/>
  <c r="H894" i="3"/>
  <c r="U893" i="3"/>
  <c r="O893" i="3"/>
  <c r="N893" i="3"/>
  <c r="L893" i="3"/>
  <c r="J893" i="3"/>
  <c r="H893" i="3"/>
  <c r="U892" i="3"/>
  <c r="O892" i="3"/>
  <c r="N892" i="3"/>
  <c r="L892" i="3"/>
  <c r="J892" i="3"/>
  <c r="H892" i="3"/>
  <c r="U891" i="3"/>
  <c r="O891" i="3"/>
  <c r="N891" i="3"/>
  <c r="L891" i="3"/>
  <c r="J891" i="3"/>
  <c r="H891" i="3"/>
  <c r="U890" i="3"/>
  <c r="O890" i="3"/>
  <c r="N890" i="3"/>
  <c r="L890" i="3"/>
  <c r="J890" i="3"/>
  <c r="H890" i="3"/>
  <c r="U889" i="3"/>
  <c r="O889" i="3"/>
  <c r="N889" i="3"/>
  <c r="L889" i="3"/>
  <c r="J889" i="3"/>
  <c r="H889" i="3"/>
  <c r="U888" i="3"/>
  <c r="O888" i="3"/>
  <c r="N888" i="3"/>
  <c r="L888" i="3"/>
  <c r="J888" i="3"/>
  <c r="H888" i="3"/>
  <c r="U887" i="3"/>
  <c r="O887" i="3"/>
  <c r="N887" i="3"/>
  <c r="L887" i="3"/>
  <c r="J887" i="3"/>
  <c r="H887" i="3"/>
  <c r="U886" i="3"/>
  <c r="O886" i="3"/>
  <c r="N886" i="3"/>
  <c r="L886" i="3"/>
  <c r="J886" i="3"/>
  <c r="H886" i="3"/>
  <c r="U885" i="3"/>
  <c r="O885" i="3"/>
  <c r="N885" i="3"/>
  <c r="L885" i="3"/>
  <c r="J885" i="3"/>
  <c r="H885" i="3"/>
  <c r="U884" i="3"/>
  <c r="O884" i="3"/>
  <c r="N884" i="3"/>
  <c r="L884" i="3"/>
  <c r="J884" i="3"/>
  <c r="H884" i="3"/>
  <c r="U883" i="3"/>
  <c r="O883" i="3"/>
  <c r="N883" i="3"/>
  <c r="L883" i="3"/>
  <c r="J883" i="3"/>
  <c r="H883" i="3"/>
  <c r="U882" i="3"/>
  <c r="O882" i="3"/>
  <c r="N882" i="3"/>
  <c r="L882" i="3"/>
  <c r="J882" i="3"/>
  <c r="H882" i="3"/>
  <c r="U881" i="3"/>
  <c r="O881" i="3"/>
  <c r="N881" i="3"/>
  <c r="L881" i="3"/>
  <c r="J881" i="3"/>
  <c r="H881" i="3"/>
  <c r="U880" i="3"/>
  <c r="O880" i="3"/>
  <c r="N880" i="3"/>
  <c r="L880" i="3"/>
  <c r="J880" i="3"/>
  <c r="H880" i="3"/>
  <c r="U879" i="3"/>
  <c r="O879" i="3"/>
  <c r="N879" i="3"/>
  <c r="L879" i="3"/>
  <c r="J879" i="3"/>
  <c r="H879" i="3"/>
  <c r="U878" i="3"/>
  <c r="O878" i="3"/>
  <c r="N878" i="3"/>
  <c r="L878" i="3"/>
  <c r="J878" i="3"/>
  <c r="H878" i="3"/>
  <c r="U877" i="3"/>
  <c r="O877" i="3"/>
  <c r="N877" i="3"/>
  <c r="L877" i="3"/>
  <c r="J877" i="3"/>
  <c r="H877" i="3"/>
  <c r="U876" i="3"/>
  <c r="O876" i="3"/>
  <c r="N876" i="3"/>
  <c r="L876" i="3"/>
  <c r="J876" i="3"/>
  <c r="H876" i="3"/>
  <c r="U875" i="3"/>
  <c r="O875" i="3"/>
  <c r="N875" i="3"/>
  <c r="L875" i="3"/>
  <c r="J875" i="3"/>
  <c r="H875" i="3"/>
  <c r="U874" i="3"/>
  <c r="O874" i="3"/>
  <c r="N874" i="3"/>
  <c r="L874" i="3"/>
  <c r="J874" i="3"/>
  <c r="H874" i="3"/>
  <c r="U873" i="3"/>
  <c r="O873" i="3"/>
  <c r="N873" i="3"/>
  <c r="L873" i="3"/>
  <c r="J873" i="3"/>
  <c r="H873" i="3"/>
  <c r="U872" i="3"/>
  <c r="O872" i="3"/>
  <c r="N872" i="3"/>
  <c r="L872" i="3"/>
  <c r="J872" i="3"/>
  <c r="H872" i="3"/>
  <c r="U871" i="3"/>
  <c r="O871" i="3"/>
  <c r="N871" i="3"/>
  <c r="L871" i="3"/>
  <c r="J871" i="3"/>
  <c r="H871" i="3"/>
  <c r="U870" i="3"/>
  <c r="O870" i="3"/>
  <c r="N870" i="3"/>
  <c r="L870" i="3"/>
  <c r="J870" i="3"/>
  <c r="H870" i="3"/>
  <c r="U869" i="3"/>
  <c r="O869" i="3"/>
  <c r="N869" i="3"/>
  <c r="L869" i="3"/>
  <c r="J869" i="3"/>
  <c r="H869" i="3"/>
  <c r="U868" i="3"/>
  <c r="O868" i="3"/>
  <c r="N868" i="3"/>
  <c r="L868" i="3"/>
  <c r="J868" i="3"/>
  <c r="H868" i="3"/>
  <c r="U867" i="3"/>
  <c r="O867" i="3"/>
  <c r="N867" i="3"/>
  <c r="L867" i="3"/>
  <c r="J867" i="3"/>
  <c r="H867" i="3"/>
  <c r="U866" i="3"/>
  <c r="O866" i="3"/>
  <c r="N866" i="3"/>
  <c r="L866" i="3"/>
  <c r="J866" i="3"/>
  <c r="H866" i="3"/>
  <c r="U865" i="3"/>
  <c r="O865" i="3"/>
  <c r="N865" i="3"/>
  <c r="L865" i="3"/>
  <c r="J865" i="3"/>
  <c r="H865" i="3"/>
  <c r="U864" i="3"/>
  <c r="O864" i="3"/>
  <c r="N864" i="3"/>
  <c r="L864" i="3"/>
  <c r="J864" i="3"/>
  <c r="H864" i="3"/>
  <c r="U863" i="3"/>
  <c r="O863" i="3"/>
  <c r="N863" i="3"/>
  <c r="L863" i="3"/>
  <c r="J863" i="3"/>
  <c r="H863" i="3"/>
  <c r="U862" i="3"/>
  <c r="O862" i="3"/>
  <c r="N862" i="3"/>
  <c r="L862" i="3"/>
  <c r="J862" i="3"/>
  <c r="H862" i="3"/>
  <c r="U861" i="3"/>
  <c r="O861" i="3"/>
  <c r="N861" i="3"/>
  <c r="L861" i="3"/>
  <c r="J861" i="3"/>
  <c r="H861" i="3"/>
  <c r="U860" i="3"/>
  <c r="O860" i="3"/>
  <c r="N860" i="3"/>
  <c r="L860" i="3"/>
  <c r="J860" i="3"/>
  <c r="H860" i="3"/>
  <c r="U859" i="3"/>
  <c r="O859" i="3"/>
  <c r="N859" i="3"/>
  <c r="L859" i="3"/>
  <c r="J859" i="3"/>
  <c r="H859" i="3"/>
  <c r="U858" i="3"/>
  <c r="O858" i="3"/>
  <c r="N858" i="3"/>
  <c r="L858" i="3"/>
  <c r="J858" i="3"/>
  <c r="H858" i="3"/>
  <c r="U857" i="3"/>
  <c r="O857" i="3"/>
  <c r="N857" i="3"/>
  <c r="L857" i="3"/>
  <c r="J857" i="3"/>
  <c r="H857" i="3"/>
  <c r="U856" i="3"/>
  <c r="O856" i="3"/>
  <c r="N856" i="3"/>
  <c r="L856" i="3"/>
  <c r="J856" i="3"/>
  <c r="H856" i="3"/>
  <c r="U855" i="3"/>
  <c r="O855" i="3"/>
  <c r="N855" i="3"/>
  <c r="L855" i="3"/>
  <c r="J855" i="3"/>
  <c r="H855" i="3"/>
  <c r="U854" i="3"/>
  <c r="O854" i="3"/>
  <c r="N854" i="3"/>
  <c r="L854" i="3"/>
  <c r="J854" i="3"/>
  <c r="H854" i="3"/>
  <c r="U853" i="3"/>
  <c r="O853" i="3"/>
  <c r="N853" i="3"/>
  <c r="L853" i="3"/>
  <c r="J853" i="3"/>
  <c r="H853" i="3"/>
  <c r="U852" i="3"/>
  <c r="O852" i="3"/>
  <c r="N852" i="3"/>
  <c r="L852" i="3"/>
  <c r="J852" i="3"/>
  <c r="H852" i="3"/>
  <c r="U851" i="3"/>
  <c r="O851" i="3"/>
  <c r="N851" i="3"/>
  <c r="L851" i="3"/>
  <c r="J851" i="3"/>
  <c r="H851" i="3"/>
  <c r="U850" i="3"/>
  <c r="O850" i="3"/>
  <c r="N850" i="3"/>
  <c r="L850" i="3"/>
  <c r="J850" i="3"/>
  <c r="H850" i="3"/>
  <c r="U849" i="3"/>
  <c r="O849" i="3"/>
  <c r="N849" i="3"/>
  <c r="L849" i="3"/>
  <c r="J849" i="3"/>
  <c r="H849" i="3"/>
  <c r="U848" i="3"/>
  <c r="O848" i="3"/>
  <c r="N848" i="3"/>
  <c r="L848" i="3"/>
  <c r="J848" i="3"/>
  <c r="H848" i="3"/>
  <c r="U847" i="3"/>
  <c r="O847" i="3"/>
  <c r="N847" i="3"/>
  <c r="L847" i="3"/>
  <c r="J847" i="3"/>
  <c r="H847" i="3"/>
  <c r="U846" i="3"/>
  <c r="O846" i="3"/>
  <c r="N846" i="3"/>
  <c r="L846" i="3"/>
  <c r="J846" i="3"/>
  <c r="H846" i="3"/>
  <c r="U845" i="3"/>
  <c r="O845" i="3"/>
  <c r="N845" i="3"/>
  <c r="L845" i="3"/>
  <c r="J845" i="3"/>
  <c r="H845" i="3"/>
  <c r="U844" i="3"/>
  <c r="O844" i="3"/>
  <c r="N844" i="3"/>
  <c r="L844" i="3"/>
  <c r="J844" i="3"/>
  <c r="H844" i="3"/>
  <c r="U843" i="3"/>
  <c r="O843" i="3"/>
  <c r="N843" i="3"/>
  <c r="L843" i="3"/>
  <c r="J843" i="3"/>
  <c r="H843" i="3"/>
  <c r="U842" i="3"/>
  <c r="O842" i="3"/>
  <c r="N842" i="3"/>
  <c r="L842" i="3"/>
  <c r="J842" i="3"/>
  <c r="H842" i="3"/>
  <c r="U841" i="3"/>
  <c r="O841" i="3"/>
  <c r="N841" i="3"/>
  <c r="L841" i="3"/>
  <c r="J841" i="3"/>
  <c r="H841" i="3"/>
  <c r="U840" i="3"/>
  <c r="O840" i="3"/>
  <c r="N840" i="3"/>
  <c r="L840" i="3"/>
  <c r="J840" i="3"/>
  <c r="H840" i="3"/>
  <c r="U839" i="3"/>
  <c r="O839" i="3"/>
  <c r="N839" i="3"/>
  <c r="L839" i="3"/>
  <c r="J839" i="3"/>
  <c r="H839" i="3"/>
  <c r="U838" i="3"/>
  <c r="O838" i="3"/>
  <c r="N838" i="3"/>
  <c r="L838" i="3"/>
  <c r="J838" i="3"/>
  <c r="H838" i="3"/>
  <c r="U837" i="3"/>
  <c r="O837" i="3"/>
  <c r="N837" i="3"/>
  <c r="L837" i="3"/>
  <c r="J837" i="3"/>
  <c r="H837" i="3"/>
  <c r="U836" i="3"/>
  <c r="O836" i="3"/>
  <c r="N836" i="3"/>
  <c r="L836" i="3"/>
  <c r="J836" i="3"/>
  <c r="H836" i="3"/>
  <c r="U835" i="3"/>
  <c r="O835" i="3"/>
  <c r="N835" i="3"/>
  <c r="L835" i="3"/>
  <c r="J835" i="3"/>
  <c r="H835" i="3"/>
  <c r="U834" i="3"/>
  <c r="O834" i="3"/>
  <c r="N834" i="3"/>
  <c r="L834" i="3"/>
  <c r="J834" i="3"/>
  <c r="H834" i="3"/>
  <c r="U833" i="3"/>
  <c r="O833" i="3"/>
  <c r="N833" i="3"/>
  <c r="L833" i="3"/>
  <c r="J833" i="3"/>
  <c r="H833" i="3"/>
  <c r="U832" i="3"/>
  <c r="O832" i="3"/>
  <c r="N832" i="3"/>
  <c r="L832" i="3"/>
  <c r="J832" i="3"/>
  <c r="H832" i="3"/>
  <c r="U831" i="3"/>
  <c r="O831" i="3"/>
  <c r="N831" i="3"/>
  <c r="L831" i="3"/>
  <c r="J831" i="3"/>
  <c r="H831" i="3"/>
  <c r="U830" i="3"/>
  <c r="O830" i="3"/>
  <c r="N830" i="3"/>
  <c r="L830" i="3"/>
  <c r="J830" i="3"/>
  <c r="H830" i="3"/>
  <c r="U829" i="3"/>
  <c r="O829" i="3"/>
  <c r="N829" i="3"/>
  <c r="L829" i="3"/>
  <c r="J829" i="3"/>
  <c r="H829" i="3"/>
  <c r="U828" i="3"/>
  <c r="O828" i="3"/>
  <c r="N828" i="3"/>
  <c r="L828" i="3"/>
  <c r="J828" i="3"/>
  <c r="H828" i="3"/>
  <c r="U827" i="3"/>
  <c r="O827" i="3"/>
  <c r="N827" i="3"/>
  <c r="L827" i="3"/>
  <c r="J827" i="3"/>
  <c r="H827" i="3"/>
  <c r="U826" i="3"/>
  <c r="O826" i="3"/>
  <c r="N826" i="3"/>
  <c r="L826" i="3"/>
  <c r="J826" i="3"/>
  <c r="H826" i="3"/>
  <c r="U825" i="3"/>
  <c r="O825" i="3"/>
  <c r="N825" i="3"/>
  <c r="L825" i="3"/>
  <c r="J825" i="3"/>
  <c r="H825" i="3"/>
  <c r="U824" i="3"/>
  <c r="O824" i="3"/>
  <c r="N824" i="3"/>
  <c r="L824" i="3"/>
  <c r="J824" i="3"/>
  <c r="H824" i="3"/>
  <c r="U823" i="3"/>
  <c r="O823" i="3"/>
  <c r="N823" i="3"/>
  <c r="L823" i="3"/>
  <c r="J823" i="3"/>
  <c r="H823" i="3"/>
  <c r="U822" i="3"/>
  <c r="O822" i="3"/>
  <c r="N822" i="3"/>
  <c r="L822" i="3"/>
  <c r="J822" i="3"/>
  <c r="H822" i="3"/>
  <c r="U821" i="3"/>
  <c r="O821" i="3"/>
  <c r="N821" i="3"/>
  <c r="L821" i="3"/>
  <c r="J821" i="3"/>
  <c r="H821" i="3"/>
  <c r="U820" i="3"/>
  <c r="O820" i="3"/>
  <c r="N820" i="3"/>
  <c r="L820" i="3"/>
  <c r="J820" i="3"/>
  <c r="H820" i="3"/>
  <c r="U819" i="3"/>
  <c r="O819" i="3"/>
  <c r="N819" i="3"/>
  <c r="L819" i="3"/>
  <c r="J819" i="3"/>
  <c r="H819" i="3"/>
  <c r="U818" i="3"/>
  <c r="O818" i="3"/>
  <c r="N818" i="3"/>
  <c r="L818" i="3"/>
  <c r="J818" i="3"/>
  <c r="H818" i="3"/>
  <c r="U817" i="3"/>
  <c r="O817" i="3"/>
  <c r="N817" i="3"/>
  <c r="L817" i="3"/>
  <c r="J817" i="3"/>
  <c r="H817" i="3"/>
  <c r="U816" i="3"/>
  <c r="O816" i="3"/>
  <c r="N816" i="3"/>
  <c r="L816" i="3"/>
  <c r="J816" i="3"/>
  <c r="H816" i="3"/>
  <c r="U815" i="3"/>
  <c r="O815" i="3"/>
  <c r="N815" i="3"/>
  <c r="L815" i="3"/>
  <c r="J815" i="3"/>
  <c r="H815" i="3"/>
  <c r="U814" i="3"/>
  <c r="O814" i="3"/>
  <c r="N814" i="3"/>
  <c r="L814" i="3"/>
  <c r="J814" i="3"/>
  <c r="H814" i="3"/>
  <c r="U813" i="3"/>
  <c r="O813" i="3"/>
  <c r="N813" i="3"/>
  <c r="L813" i="3"/>
  <c r="J813" i="3"/>
  <c r="H813" i="3"/>
  <c r="U812" i="3"/>
  <c r="O812" i="3"/>
  <c r="N812" i="3"/>
  <c r="L812" i="3"/>
  <c r="J812" i="3"/>
  <c r="H812" i="3"/>
  <c r="U811" i="3"/>
  <c r="O811" i="3"/>
  <c r="N811" i="3"/>
  <c r="L811" i="3"/>
  <c r="J811" i="3"/>
  <c r="H811" i="3"/>
  <c r="U810" i="3"/>
  <c r="O810" i="3"/>
  <c r="N810" i="3"/>
  <c r="L810" i="3"/>
  <c r="J810" i="3"/>
  <c r="H810" i="3"/>
  <c r="U809" i="3"/>
  <c r="O809" i="3"/>
  <c r="N809" i="3"/>
  <c r="L809" i="3"/>
  <c r="J809" i="3"/>
  <c r="H809" i="3"/>
  <c r="U808" i="3"/>
  <c r="O808" i="3"/>
  <c r="N808" i="3"/>
  <c r="L808" i="3"/>
  <c r="J808" i="3"/>
  <c r="H808" i="3"/>
  <c r="U807" i="3"/>
  <c r="O807" i="3"/>
  <c r="N807" i="3"/>
  <c r="L807" i="3"/>
  <c r="J807" i="3"/>
  <c r="H807" i="3"/>
  <c r="U806" i="3"/>
  <c r="O806" i="3"/>
  <c r="N806" i="3"/>
  <c r="L806" i="3"/>
  <c r="J806" i="3"/>
  <c r="H806" i="3"/>
  <c r="U805" i="3"/>
  <c r="O805" i="3"/>
  <c r="N805" i="3"/>
  <c r="L805" i="3"/>
  <c r="J805" i="3"/>
  <c r="H805" i="3"/>
  <c r="U804" i="3"/>
  <c r="O804" i="3"/>
  <c r="N804" i="3"/>
  <c r="L804" i="3"/>
  <c r="J804" i="3"/>
  <c r="H804" i="3"/>
  <c r="U803" i="3"/>
  <c r="O803" i="3"/>
  <c r="N803" i="3"/>
  <c r="L803" i="3"/>
  <c r="J803" i="3"/>
  <c r="H803" i="3"/>
  <c r="U802" i="3"/>
  <c r="O802" i="3"/>
  <c r="N802" i="3"/>
  <c r="L802" i="3"/>
  <c r="J802" i="3"/>
  <c r="H802" i="3"/>
  <c r="U801" i="3"/>
  <c r="O801" i="3"/>
  <c r="N801" i="3"/>
  <c r="L801" i="3"/>
  <c r="J801" i="3"/>
  <c r="H801" i="3"/>
  <c r="U800" i="3"/>
  <c r="O800" i="3"/>
  <c r="N800" i="3"/>
  <c r="L800" i="3"/>
  <c r="J800" i="3"/>
  <c r="H800" i="3"/>
  <c r="U799" i="3"/>
  <c r="O799" i="3"/>
  <c r="N799" i="3"/>
  <c r="L799" i="3"/>
  <c r="J799" i="3"/>
  <c r="H799" i="3"/>
  <c r="U798" i="3"/>
  <c r="O798" i="3"/>
  <c r="N798" i="3"/>
  <c r="L798" i="3"/>
  <c r="J798" i="3"/>
  <c r="H798" i="3"/>
  <c r="U797" i="3"/>
  <c r="O797" i="3"/>
  <c r="N797" i="3"/>
  <c r="L797" i="3"/>
  <c r="J797" i="3"/>
  <c r="H797" i="3"/>
  <c r="U796" i="3"/>
  <c r="O796" i="3"/>
  <c r="N796" i="3"/>
  <c r="L796" i="3"/>
  <c r="J796" i="3"/>
  <c r="H796" i="3"/>
  <c r="U795" i="3"/>
  <c r="O795" i="3"/>
  <c r="N795" i="3"/>
  <c r="L795" i="3"/>
  <c r="J795" i="3"/>
  <c r="H795" i="3"/>
  <c r="U794" i="3"/>
  <c r="O794" i="3"/>
  <c r="N794" i="3"/>
  <c r="L794" i="3"/>
  <c r="J794" i="3"/>
  <c r="H794" i="3"/>
  <c r="U793" i="3"/>
  <c r="O793" i="3"/>
  <c r="N793" i="3"/>
  <c r="L793" i="3"/>
  <c r="J793" i="3"/>
  <c r="H793" i="3"/>
  <c r="U792" i="3"/>
  <c r="O792" i="3"/>
  <c r="N792" i="3"/>
  <c r="L792" i="3"/>
  <c r="J792" i="3"/>
  <c r="H792" i="3"/>
  <c r="U791" i="3"/>
  <c r="O791" i="3"/>
  <c r="N791" i="3"/>
  <c r="L791" i="3"/>
  <c r="J791" i="3"/>
  <c r="H791" i="3"/>
  <c r="U790" i="3"/>
  <c r="O790" i="3"/>
  <c r="N790" i="3"/>
  <c r="L790" i="3"/>
  <c r="J790" i="3"/>
  <c r="H790" i="3"/>
  <c r="U789" i="3"/>
  <c r="O789" i="3"/>
  <c r="N789" i="3"/>
  <c r="L789" i="3"/>
  <c r="J789" i="3"/>
  <c r="H789" i="3"/>
  <c r="U788" i="3"/>
  <c r="O788" i="3"/>
  <c r="N788" i="3"/>
  <c r="L788" i="3"/>
  <c r="J788" i="3"/>
  <c r="H788" i="3"/>
  <c r="U787" i="3"/>
  <c r="O787" i="3"/>
  <c r="N787" i="3"/>
  <c r="L787" i="3"/>
  <c r="J787" i="3"/>
  <c r="H787" i="3"/>
  <c r="U786" i="3"/>
  <c r="O786" i="3"/>
  <c r="N786" i="3"/>
  <c r="L786" i="3"/>
  <c r="J786" i="3"/>
  <c r="H786" i="3"/>
  <c r="U785" i="3"/>
  <c r="O785" i="3"/>
  <c r="N785" i="3"/>
  <c r="L785" i="3"/>
  <c r="J785" i="3"/>
  <c r="H785" i="3"/>
  <c r="U784" i="3"/>
  <c r="O784" i="3"/>
  <c r="N784" i="3"/>
  <c r="L784" i="3"/>
  <c r="J784" i="3"/>
  <c r="H784" i="3"/>
  <c r="U783" i="3"/>
  <c r="O783" i="3"/>
  <c r="N783" i="3"/>
  <c r="L783" i="3"/>
  <c r="J783" i="3"/>
  <c r="H783" i="3"/>
  <c r="U782" i="3"/>
  <c r="O782" i="3"/>
  <c r="N782" i="3"/>
  <c r="L782" i="3"/>
  <c r="J782" i="3"/>
  <c r="H782" i="3"/>
  <c r="U781" i="3"/>
  <c r="O781" i="3"/>
  <c r="N781" i="3"/>
  <c r="L781" i="3"/>
  <c r="J781" i="3"/>
  <c r="H781" i="3"/>
  <c r="U780" i="3"/>
  <c r="O780" i="3"/>
  <c r="N780" i="3"/>
  <c r="L780" i="3"/>
  <c r="J780" i="3"/>
  <c r="H780" i="3"/>
  <c r="U779" i="3"/>
  <c r="O779" i="3"/>
  <c r="N779" i="3"/>
  <c r="L779" i="3"/>
  <c r="J779" i="3"/>
  <c r="H779" i="3"/>
  <c r="U778" i="3"/>
  <c r="O778" i="3"/>
  <c r="N778" i="3"/>
  <c r="L778" i="3"/>
  <c r="J778" i="3"/>
  <c r="H778" i="3"/>
  <c r="U777" i="3"/>
  <c r="O777" i="3"/>
  <c r="N777" i="3"/>
  <c r="L777" i="3"/>
  <c r="J777" i="3"/>
  <c r="H777" i="3"/>
  <c r="U776" i="3"/>
  <c r="O776" i="3"/>
  <c r="N776" i="3"/>
  <c r="L776" i="3"/>
  <c r="J776" i="3"/>
  <c r="H776" i="3"/>
  <c r="U775" i="3"/>
  <c r="O775" i="3"/>
  <c r="N775" i="3"/>
  <c r="L775" i="3"/>
  <c r="J775" i="3"/>
  <c r="H775" i="3"/>
  <c r="U774" i="3"/>
  <c r="O774" i="3"/>
  <c r="N774" i="3"/>
  <c r="L774" i="3"/>
  <c r="J774" i="3"/>
  <c r="H774" i="3"/>
  <c r="U773" i="3"/>
  <c r="O773" i="3"/>
  <c r="N773" i="3"/>
  <c r="L773" i="3"/>
  <c r="J773" i="3"/>
  <c r="H773" i="3"/>
  <c r="U772" i="3"/>
  <c r="O772" i="3"/>
  <c r="N772" i="3"/>
  <c r="L772" i="3"/>
  <c r="J772" i="3"/>
  <c r="H772" i="3"/>
  <c r="U771" i="3"/>
  <c r="O771" i="3"/>
  <c r="N771" i="3"/>
  <c r="L771" i="3"/>
  <c r="J771" i="3"/>
  <c r="H771" i="3"/>
  <c r="U770" i="3"/>
  <c r="O770" i="3"/>
  <c r="N770" i="3"/>
  <c r="L770" i="3"/>
  <c r="J770" i="3"/>
  <c r="H770" i="3"/>
  <c r="U769" i="3"/>
  <c r="O769" i="3"/>
  <c r="N769" i="3"/>
  <c r="L769" i="3"/>
  <c r="J769" i="3"/>
  <c r="H769" i="3"/>
  <c r="U768" i="3"/>
  <c r="O768" i="3"/>
  <c r="N768" i="3"/>
  <c r="L768" i="3"/>
  <c r="J768" i="3"/>
  <c r="H768" i="3"/>
  <c r="U767" i="3"/>
  <c r="O767" i="3"/>
  <c r="N767" i="3"/>
  <c r="L767" i="3"/>
  <c r="J767" i="3"/>
  <c r="H767" i="3"/>
  <c r="U766" i="3"/>
  <c r="O766" i="3"/>
  <c r="N766" i="3"/>
  <c r="L766" i="3"/>
  <c r="J766" i="3"/>
  <c r="H766" i="3"/>
  <c r="U765" i="3"/>
  <c r="O765" i="3"/>
  <c r="N765" i="3"/>
  <c r="L765" i="3"/>
  <c r="J765" i="3"/>
  <c r="H765" i="3"/>
  <c r="U764" i="3"/>
  <c r="O764" i="3"/>
  <c r="N764" i="3"/>
  <c r="L764" i="3"/>
  <c r="J764" i="3"/>
  <c r="H764" i="3"/>
  <c r="U763" i="3"/>
  <c r="O763" i="3"/>
  <c r="N763" i="3"/>
  <c r="L763" i="3"/>
  <c r="J763" i="3"/>
  <c r="H763" i="3"/>
  <c r="U762" i="3"/>
  <c r="O762" i="3"/>
  <c r="N762" i="3"/>
  <c r="L762" i="3"/>
  <c r="J762" i="3"/>
  <c r="H762" i="3"/>
  <c r="U761" i="3"/>
  <c r="O761" i="3"/>
  <c r="N761" i="3"/>
  <c r="L761" i="3"/>
  <c r="J761" i="3"/>
  <c r="H761" i="3"/>
  <c r="U760" i="3"/>
  <c r="O760" i="3"/>
  <c r="N760" i="3"/>
  <c r="L760" i="3"/>
  <c r="J760" i="3"/>
  <c r="H760" i="3"/>
  <c r="U759" i="3"/>
  <c r="O759" i="3"/>
  <c r="N759" i="3"/>
  <c r="L759" i="3"/>
  <c r="J759" i="3"/>
  <c r="H759" i="3"/>
  <c r="U758" i="3"/>
  <c r="O758" i="3"/>
  <c r="N758" i="3"/>
  <c r="L758" i="3"/>
  <c r="J758" i="3"/>
  <c r="H758" i="3"/>
  <c r="U757" i="3"/>
  <c r="O757" i="3"/>
  <c r="N757" i="3"/>
  <c r="L757" i="3"/>
  <c r="J757" i="3"/>
  <c r="H757" i="3"/>
  <c r="U756" i="3"/>
  <c r="O756" i="3"/>
  <c r="N756" i="3"/>
  <c r="L756" i="3"/>
  <c r="J756" i="3"/>
  <c r="H756" i="3"/>
  <c r="U755" i="3"/>
  <c r="O755" i="3"/>
  <c r="N755" i="3"/>
  <c r="L755" i="3"/>
  <c r="J755" i="3"/>
  <c r="H755" i="3"/>
  <c r="U754" i="3"/>
  <c r="O754" i="3"/>
  <c r="N754" i="3"/>
  <c r="L754" i="3"/>
  <c r="J754" i="3"/>
  <c r="H754" i="3"/>
  <c r="U753" i="3"/>
  <c r="O753" i="3"/>
  <c r="N753" i="3"/>
  <c r="L753" i="3"/>
  <c r="J753" i="3"/>
  <c r="H753" i="3"/>
  <c r="U752" i="3"/>
  <c r="O752" i="3"/>
  <c r="N752" i="3"/>
  <c r="L752" i="3"/>
  <c r="J752" i="3"/>
  <c r="H752" i="3"/>
  <c r="U751" i="3"/>
  <c r="O751" i="3"/>
  <c r="N751" i="3"/>
  <c r="L751" i="3"/>
  <c r="J751" i="3"/>
  <c r="H751" i="3"/>
  <c r="U750" i="3"/>
  <c r="O750" i="3"/>
  <c r="N750" i="3"/>
  <c r="L750" i="3"/>
  <c r="J750" i="3"/>
  <c r="H750" i="3"/>
  <c r="U749" i="3"/>
  <c r="O749" i="3"/>
  <c r="N749" i="3"/>
  <c r="L749" i="3"/>
  <c r="J749" i="3"/>
  <c r="H749" i="3"/>
  <c r="U748" i="3"/>
  <c r="O748" i="3"/>
  <c r="N748" i="3"/>
  <c r="L748" i="3"/>
  <c r="J748" i="3"/>
  <c r="H748" i="3"/>
  <c r="U747" i="3"/>
  <c r="O747" i="3"/>
  <c r="N747" i="3"/>
  <c r="L747" i="3"/>
  <c r="J747" i="3"/>
  <c r="H747" i="3"/>
  <c r="U746" i="3"/>
  <c r="O746" i="3"/>
  <c r="N746" i="3"/>
  <c r="L746" i="3"/>
  <c r="J746" i="3"/>
  <c r="H746" i="3"/>
  <c r="U745" i="3"/>
  <c r="O745" i="3"/>
  <c r="N745" i="3"/>
  <c r="L745" i="3"/>
  <c r="J745" i="3"/>
  <c r="H745" i="3"/>
  <c r="U744" i="3"/>
  <c r="O744" i="3"/>
  <c r="N744" i="3"/>
  <c r="L744" i="3"/>
  <c r="J744" i="3"/>
  <c r="H744" i="3"/>
  <c r="U743" i="3"/>
  <c r="O743" i="3"/>
  <c r="N743" i="3"/>
  <c r="L743" i="3"/>
  <c r="J743" i="3"/>
  <c r="H743" i="3"/>
  <c r="U742" i="3"/>
  <c r="O742" i="3"/>
  <c r="N742" i="3"/>
  <c r="L742" i="3"/>
  <c r="J742" i="3"/>
  <c r="H742" i="3"/>
  <c r="U741" i="3"/>
  <c r="O741" i="3"/>
  <c r="N741" i="3"/>
  <c r="L741" i="3"/>
  <c r="J741" i="3"/>
  <c r="H741" i="3"/>
  <c r="U740" i="3"/>
  <c r="O740" i="3"/>
  <c r="N740" i="3"/>
  <c r="L740" i="3"/>
  <c r="J740" i="3"/>
  <c r="H740" i="3"/>
  <c r="U739" i="3"/>
  <c r="O739" i="3"/>
  <c r="N739" i="3"/>
  <c r="L739" i="3"/>
  <c r="J739" i="3"/>
  <c r="H739" i="3"/>
  <c r="U738" i="3"/>
  <c r="O738" i="3"/>
  <c r="N738" i="3"/>
  <c r="L738" i="3"/>
  <c r="J738" i="3"/>
  <c r="H738" i="3"/>
  <c r="U737" i="3"/>
  <c r="O737" i="3"/>
  <c r="N737" i="3"/>
  <c r="L737" i="3"/>
  <c r="J737" i="3"/>
  <c r="H737" i="3"/>
  <c r="U736" i="3"/>
  <c r="O736" i="3"/>
  <c r="N736" i="3"/>
  <c r="L736" i="3"/>
  <c r="J736" i="3"/>
  <c r="H736" i="3"/>
  <c r="U735" i="3"/>
  <c r="O735" i="3"/>
  <c r="N735" i="3"/>
  <c r="L735" i="3"/>
  <c r="J735" i="3"/>
  <c r="H735" i="3"/>
  <c r="U734" i="3"/>
  <c r="O734" i="3"/>
  <c r="N734" i="3"/>
  <c r="L734" i="3"/>
  <c r="J734" i="3"/>
  <c r="H734" i="3"/>
  <c r="U733" i="3"/>
  <c r="O733" i="3"/>
  <c r="N733" i="3"/>
  <c r="L733" i="3"/>
  <c r="J733" i="3"/>
  <c r="H733" i="3"/>
  <c r="U732" i="3"/>
  <c r="O732" i="3"/>
  <c r="N732" i="3"/>
  <c r="L732" i="3"/>
  <c r="J732" i="3"/>
  <c r="H732" i="3"/>
  <c r="U731" i="3"/>
  <c r="O731" i="3"/>
  <c r="N731" i="3"/>
  <c r="L731" i="3"/>
  <c r="J731" i="3"/>
  <c r="H731" i="3"/>
  <c r="U730" i="3"/>
  <c r="O730" i="3"/>
  <c r="N730" i="3"/>
  <c r="L730" i="3"/>
  <c r="J730" i="3"/>
  <c r="H730" i="3"/>
  <c r="U729" i="3"/>
  <c r="O729" i="3"/>
  <c r="N729" i="3"/>
  <c r="L729" i="3"/>
  <c r="J729" i="3"/>
  <c r="H729" i="3"/>
  <c r="U728" i="3"/>
  <c r="O728" i="3"/>
  <c r="N728" i="3"/>
  <c r="L728" i="3"/>
  <c r="J728" i="3"/>
  <c r="H728" i="3"/>
  <c r="U727" i="3"/>
  <c r="O727" i="3"/>
  <c r="N727" i="3"/>
  <c r="L727" i="3"/>
  <c r="J727" i="3"/>
  <c r="H727" i="3"/>
  <c r="U726" i="3"/>
  <c r="O726" i="3"/>
  <c r="N726" i="3"/>
  <c r="L726" i="3"/>
  <c r="J726" i="3"/>
  <c r="H726" i="3"/>
  <c r="U725" i="3"/>
  <c r="O725" i="3"/>
  <c r="N725" i="3"/>
  <c r="L725" i="3"/>
  <c r="J725" i="3"/>
  <c r="H725" i="3"/>
  <c r="U724" i="3"/>
  <c r="O724" i="3"/>
  <c r="N724" i="3"/>
  <c r="L724" i="3"/>
  <c r="J724" i="3"/>
  <c r="H724" i="3"/>
  <c r="U723" i="3"/>
  <c r="O723" i="3"/>
  <c r="N723" i="3"/>
  <c r="L723" i="3"/>
  <c r="J723" i="3"/>
  <c r="H723" i="3"/>
  <c r="U722" i="3"/>
  <c r="O722" i="3"/>
  <c r="N722" i="3"/>
  <c r="L722" i="3"/>
  <c r="J722" i="3"/>
  <c r="H722" i="3"/>
  <c r="U721" i="3"/>
  <c r="O721" i="3"/>
  <c r="N721" i="3"/>
  <c r="L721" i="3"/>
  <c r="J721" i="3"/>
  <c r="H721" i="3"/>
  <c r="U720" i="3"/>
  <c r="O720" i="3"/>
  <c r="N720" i="3"/>
  <c r="L720" i="3"/>
  <c r="J720" i="3"/>
  <c r="H720" i="3"/>
  <c r="U719" i="3"/>
  <c r="O719" i="3"/>
  <c r="N719" i="3"/>
  <c r="L719" i="3"/>
  <c r="J719" i="3"/>
  <c r="H719" i="3"/>
  <c r="U718" i="3"/>
  <c r="O718" i="3"/>
  <c r="N718" i="3"/>
  <c r="L718" i="3"/>
  <c r="J718" i="3"/>
  <c r="H718" i="3"/>
  <c r="U717" i="3"/>
  <c r="O717" i="3"/>
  <c r="N717" i="3"/>
  <c r="L717" i="3"/>
  <c r="J717" i="3"/>
  <c r="H717" i="3"/>
  <c r="U716" i="3"/>
  <c r="O716" i="3"/>
  <c r="N716" i="3"/>
  <c r="L716" i="3"/>
  <c r="J716" i="3"/>
  <c r="H716" i="3"/>
  <c r="U715" i="3"/>
  <c r="O715" i="3"/>
  <c r="N715" i="3"/>
  <c r="L715" i="3"/>
  <c r="J715" i="3"/>
  <c r="H715" i="3"/>
  <c r="U714" i="3"/>
  <c r="O714" i="3"/>
  <c r="N714" i="3"/>
  <c r="L714" i="3"/>
  <c r="J714" i="3"/>
  <c r="H714" i="3"/>
  <c r="U713" i="3"/>
  <c r="O713" i="3"/>
  <c r="N713" i="3"/>
  <c r="L713" i="3"/>
  <c r="J713" i="3"/>
  <c r="H713" i="3"/>
  <c r="U712" i="3"/>
  <c r="O712" i="3"/>
  <c r="N712" i="3"/>
  <c r="L712" i="3"/>
  <c r="J712" i="3"/>
  <c r="H712" i="3"/>
  <c r="U711" i="3"/>
  <c r="O711" i="3"/>
  <c r="N711" i="3"/>
  <c r="L711" i="3"/>
  <c r="J711" i="3"/>
  <c r="H711" i="3"/>
  <c r="U710" i="3"/>
  <c r="O710" i="3"/>
  <c r="N710" i="3"/>
  <c r="L710" i="3"/>
  <c r="J710" i="3"/>
  <c r="H710" i="3"/>
  <c r="U709" i="3"/>
  <c r="O709" i="3"/>
  <c r="N709" i="3"/>
  <c r="L709" i="3"/>
  <c r="J709" i="3"/>
  <c r="H709" i="3"/>
  <c r="U708" i="3"/>
  <c r="O708" i="3"/>
  <c r="N708" i="3"/>
  <c r="L708" i="3"/>
  <c r="J708" i="3"/>
  <c r="H708" i="3"/>
  <c r="U707" i="3"/>
  <c r="O707" i="3"/>
  <c r="N707" i="3"/>
  <c r="L707" i="3"/>
  <c r="J707" i="3"/>
  <c r="H707" i="3"/>
  <c r="U706" i="3"/>
  <c r="O706" i="3"/>
  <c r="N706" i="3"/>
  <c r="L706" i="3"/>
  <c r="J706" i="3"/>
  <c r="H706" i="3"/>
  <c r="U705" i="3"/>
  <c r="O705" i="3"/>
  <c r="N705" i="3"/>
  <c r="L705" i="3"/>
  <c r="J705" i="3"/>
  <c r="H705" i="3"/>
  <c r="U704" i="3"/>
  <c r="O704" i="3"/>
  <c r="N704" i="3"/>
  <c r="L704" i="3"/>
  <c r="J704" i="3"/>
  <c r="H704" i="3"/>
  <c r="U703" i="3"/>
  <c r="O703" i="3"/>
  <c r="N703" i="3"/>
  <c r="L703" i="3"/>
  <c r="J703" i="3"/>
  <c r="H703" i="3"/>
  <c r="U702" i="3"/>
  <c r="O702" i="3"/>
  <c r="N702" i="3"/>
  <c r="L702" i="3"/>
  <c r="J702" i="3"/>
  <c r="H702" i="3"/>
  <c r="U701" i="3"/>
  <c r="O701" i="3"/>
  <c r="N701" i="3"/>
  <c r="L701" i="3"/>
  <c r="J701" i="3"/>
  <c r="H701" i="3"/>
  <c r="U700" i="3"/>
  <c r="O700" i="3"/>
  <c r="N700" i="3"/>
  <c r="L700" i="3"/>
  <c r="J700" i="3"/>
  <c r="H700" i="3"/>
  <c r="U699" i="3"/>
  <c r="O699" i="3"/>
  <c r="N699" i="3"/>
  <c r="L699" i="3"/>
  <c r="J699" i="3"/>
  <c r="H699" i="3"/>
  <c r="U698" i="3"/>
  <c r="O698" i="3"/>
  <c r="N698" i="3"/>
  <c r="L698" i="3"/>
  <c r="J698" i="3"/>
  <c r="H698" i="3"/>
  <c r="U697" i="3"/>
  <c r="O697" i="3"/>
  <c r="N697" i="3"/>
  <c r="L697" i="3"/>
  <c r="J697" i="3"/>
  <c r="H697" i="3"/>
  <c r="U696" i="3"/>
  <c r="O696" i="3"/>
  <c r="N696" i="3"/>
  <c r="L696" i="3"/>
  <c r="J696" i="3"/>
  <c r="H696" i="3"/>
  <c r="U695" i="3"/>
  <c r="O695" i="3"/>
  <c r="N695" i="3"/>
  <c r="L695" i="3"/>
  <c r="J695" i="3"/>
  <c r="H695" i="3"/>
  <c r="U694" i="3"/>
  <c r="O694" i="3"/>
  <c r="N694" i="3"/>
  <c r="L694" i="3"/>
  <c r="J694" i="3"/>
  <c r="H694" i="3"/>
  <c r="U693" i="3"/>
  <c r="O693" i="3"/>
  <c r="N693" i="3"/>
  <c r="L693" i="3"/>
  <c r="J693" i="3"/>
  <c r="H693" i="3"/>
  <c r="U692" i="3"/>
  <c r="O692" i="3"/>
  <c r="N692" i="3"/>
  <c r="L692" i="3"/>
  <c r="J692" i="3"/>
  <c r="H692" i="3"/>
  <c r="U691" i="3"/>
  <c r="O691" i="3"/>
  <c r="N691" i="3"/>
  <c r="L691" i="3"/>
  <c r="J691" i="3"/>
  <c r="H691" i="3"/>
  <c r="U690" i="3"/>
  <c r="O690" i="3"/>
  <c r="N690" i="3"/>
  <c r="L690" i="3"/>
  <c r="J690" i="3"/>
  <c r="H690" i="3"/>
  <c r="U689" i="3"/>
  <c r="O689" i="3"/>
  <c r="N689" i="3"/>
  <c r="L689" i="3"/>
  <c r="J689" i="3"/>
  <c r="H689" i="3"/>
  <c r="U688" i="3"/>
  <c r="O688" i="3"/>
  <c r="N688" i="3"/>
  <c r="L688" i="3"/>
  <c r="J688" i="3"/>
  <c r="H688" i="3"/>
  <c r="U687" i="3"/>
  <c r="O687" i="3"/>
  <c r="N687" i="3"/>
  <c r="L687" i="3"/>
  <c r="J687" i="3"/>
  <c r="H687" i="3"/>
  <c r="U686" i="3"/>
  <c r="O686" i="3"/>
  <c r="N686" i="3"/>
  <c r="L686" i="3"/>
  <c r="J686" i="3"/>
  <c r="H686" i="3"/>
  <c r="U685" i="3"/>
  <c r="O685" i="3"/>
  <c r="N685" i="3"/>
  <c r="L685" i="3"/>
  <c r="J685" i="3"/>
  <c r="H685" i="3"/>
  <c r="U684" i="3"/>
  <c r="O684" i="3"/>
  <c r="N684" i="3"/>
  <c r="L684" i="3"/>
  <c r="J684" i="3"/>
  <c r="H684" i="3"/>
  <c r="U683" i="3"/>
  <c r="O683" i="3"/>
  <c r="N683" i="3"/>
  <c r="L683" i="3"/>
  <c r="J683" i="3"/>
  <c r="H683" i="3"/>
  <c r="U682" i="3"/>
  <c r="O682" i="3"/>
  <c r="N682" i="3"/>
  <c r="L682" i="3"/>
  <c r="J682" i="3"/>
  <c r="H682" i="3"/>
  <c r="U681" i="3"/>
  <c r="O681" i="3"/>
  <c r="N681" i="3"/>
  <c r="L681" i="3"/>
  <c r="J681" i="3"/>
  <c r="H681" i="3"/>
  <c r="U680" i="3"/>
  <c r="O680" i="3"/>
  <c r="N680" i="3"/>
  <c r="L680" i="3"/>
  <c r="J680" i="3"/>
  <c r="H680" i="3"/>
  <c r="U679" i="3"/>
  <c r="O679" i="3"/>
  <c r="N679" i="3"/>
  <c r="L679" i="3"/>
  <c r="J679" i="3"/>
  <c r="H679" i="3"/>
  <c r="U678" i="3"/>
  <c r="O678" i="3"/>
  <c r="N678" i="3"/>
  <c r="L678" i="3"/>
  <c r="J678" i="3"/>
  <c r="H678" i="3"/>
  <c r="U677" i="3"/>
  <c r="O677" i="3"/>
  <c r="N677" i="3"/>
  <c r="L677" i="3"/>
  <c r="J677" i="3"/>
  <c r="H677" i="3"/>
  <c r="U676" i="3"/>
  <c r="O676" i="3"/>
  <c r="N676" i="3"/>
  <c r="L676" i="3"/>
  <c r="J676" i="3"/>
  <c r="H676" i="3"/>
  <c r="U675" i="3"/>
  <c r="O675" i="3"/>
  <c r="N675" i="3"/>
  <c r="L675" i="3"/>
  <c r="J675" i="3"/>
  <c r="H675" i="3"/>
  <c r="U674" i="3"/>
  <c r="O674" i="3"/>
  <c r="N674" i="3"/>
  <c r="L674" i="3"/>
  <c r="J674" i="3"/>
  <c r="H674" i="3"/>
  <c r="U673" i="3"/>
  <c r="O673" i="3"/>
  <c r="N673" i="3"/>
  <c r="L673" i="3"/>
  <c r="J673" i="3"/>
  <c r="H673" i="3"/>
  <c r="U672" i="3"/>
  <c r="O672" i="3"/>
  <c r="N672" i="3"/>
  <c r="L672" i="3"/>
  <c r="J672" i="3"/>
  <c r="H672" i="3"/>
  <c r="U671" i="3"/>
  <c r="O671" i="3"/>
  <c r="N671" i="3"/>
  <c r="L671" i="3"/>
  <c r="J671" i="3"/>
  <c r="H671" i="3"/>
  <c r="U670" i="3"/>
  <c r="O670" i="3"/>
  <c r="N670" i="3"/>
  <c r="L670" i="3"/>
  <c r="J670" i="3"/>
  <c r="H670" i="3"/>
  <c r="U669" i="3"/>
  <c r="O669" i="3"/>
  <c r="N669" i="3"/>
  <c r="L669" i="3"/>
  <c r="J669" i="3"/>
  <c r="H669" i="3"/>
  <c r="U668" i="3"/>
  <c r="O668" i="3"/>
  <c r="N668" i="3"/>
  <c r="L668" i="3"/>
  <c r="J668" i="3"/>
  <c r="H668" i="3"/>
  <c r="U667" i="3"/>
  <c r="O667" i="3"/>
  <c r="N667" i="3"/>
  <c r="L667" i="3"/>
  <c r="J667" i="3"/>
  <c r="H667" i="3"/>
  <c r="U666" i="3"/>
  <c r="O666" i="3"/>
  <c r="N666" i="3"/>
  <c r="L666" i="3"/>
  <c r="J666" i="3"/>
  <c r="H666" i="3"/>
  <c r="U665" i="3"/>
  <c r="O665" i="3"/>
  <c r="N665" i="3"/>
  <c r="L665" i="3"/>
  <c r="J665" i="3"/>
  <c r="H665" i="3"/>
  <c r="U664" i="3"/>
  <c r="O664" i="3"/>
  <c r="N664" i="3"/>
  <c r="L664" i="3"/>
  <c r="J664" i="3"/>
  <c r="H664" i="3"/>
  <c r="U663" i="3"/>
  <c r="O663" i="3"/>
  <c r="N663" i="3"/>
  <c r="L663" i="3"/>
  <c r="J663" i="3"/>
  <c r="H663" i="3"/>
  <c r="U662" i="3"/>
  <c r="O662" i="3"/>
  <c r="N662" i="3"/>
  <c r="L662" i="3"/>
  <c r="J662" i="3"/>
  <c r="H662" i="3"/>
  <c r="U661" i="3"/>
  <c r="O661" i="3"/>
  <c r="N661" i="3"/>
  <c r="L661" i="3"/>
  <c r="J661" i="3"/>
  <c r="H661" i="3"/>
  <c r="U660" i="3"/>
  <c r="O660" i="3"/>
  <c r="N660" i="3"/>
  <c r="L660" i="3"/>
  <c r="J660" i="3"/>
  <c r="H660" i="3"/>
  <c r="U659" i="3"/>
  <c r="O659" i="3"/>
  <c r="N659" i="3"/>
  <c r="L659" i="3"/>
  <c r="J659" i="3"/>
  <c r="H659" i="3"/>
  <c r="U658" i="3"/>
  <c r="O658" i="3"/>
  <c r="N658" i="3"/>
  <c r="L658" i="3"/>
  <c r="J658" i="3"/>
  <c r="H658" i="3"/>
  <c r="U657" i="3"/>
  <c r="O657" i="3"/>
  <c r="N657" i="3"/>
  <c r="L657" i="3"/>
  <c r="J657" i="3"/>
  <c r="H657" i="3"/>
  <c r="U656" i="3"/>
  <c r="O656" i="3"/>
  <c r="N656" i="3"/>
  <c r="L656" i="3"/>
  <c r="J656" i="3"/>
  <c r="H656" i="3"/>
  <c r="U655" i="3"/>
  <c r="O655" i="3"/>
  <c r="N655" i="3"/>
  <c r="L655" i="3"/>
  <c r="J655" i="3"/>
  <c r="H655" i="3"/>
  <c r="U654" i="3"/>
  <c r="O654" i="3"/>
  <c r="N654" i="3"/>
  <c r="L654" i="3"/>
  <c r="J654" i="3"/>
  <c r="H654" i="3"/>
  <c r="U653" i="3"/>
  <c r="O653" i="3"/>
  <c r="N653" i="3"/>
  <c r="L653" i="3"/>
  <c r="J653" i="3"/>
  <c r="H653" i="3"/>
  <c r="U652" i="3"/>
  <c r="O652" i="3"/>
  <c r="N652" i="3"/>
  <c r="L652" i="3"/>
  <c r="J652" i="3"/>
  <c r="H652" i="3"/>
  <c r="U651" i="3"/>
  <c r="O651" i="3"/>
  <c r="N651" i="3"/>
  <c r="L651" i="3"/>
  <c r="J651" i="3"/>
  <c r="H651" i="3"/>
  <c r="U650" i="3"/>
  <c r="O650" i="3"/>
  <c r="N650" i="3"/>
  <c r="L650" i="3"/>
  <c r="J650" i="3"/>
  <c r="H650" i="3"/>
  <c r="U649" i="3"/>
  <c r="O649" i="3"/>
  <c r="N649" i="3"/>
  <c r="L649" i="3"/>
  <c r="J649" i="3"/>
  <c r="H649" i="3"/>
  <c r="U648" i="3"/>
  <c r="O648" i="3"/>
  <c r="N648" i="3"/>
  <c r="L648" i="3"/>
  <c r="J648" i="3"/>
  <c r="H648" i="3"/>
  <c r="U647" i="3"/>
  <c r="O647" i="3"/>
  <c r="N647" i="3"/>
  <c r="L647" i="3"/>
  <c r="J647" i="3"/>
  <c r="H647" i="3"/>
  <c r="U646" i="3"/>
  <c r="O646" i="3"/>
  <c r="N646" i="3"/>
  <c r="L646" i="3"/>
  <c r="J646" i="3"/>
  <c r="H646" i="3"/>
  <c r="U645" i="3"/>
  <c r="O645" i="3"/>
  <c r="N645" i="3"/>
  <c r="L645" i="3"/>
  <c r="J645" i="3"/>
  <c r="H645" i="3"/>
  <c r="U644" i="3"/>
  <c r="O644" i="3"/>
  <c r="N644" i="3"/>
  <c r="L644" i="3"/>
  <c r="J644" i="3"/>
  <c r="H644" i="3"/>
  <c r="U643" i="3"/>
  <c r="O643" i="3"/>
  <c r="N643" i="3"/>
  <c r="L643" i="3"/>
  <c r="J643" i="3"/>
  <c r="H643" i="3"/>
  <c r="U642" i="3"/>
  <c r="O642" i="3"/>
  <c r="N642" i="3"/>
  <c r="L642" i="3"/>
  <c r="J642" i="3"/>
  <c r="H642" i="3"/>
  <c r="U641" i="3"/>
  <c r="O641" i="3"/>
  <c r="N641" i="3"/>
  <c r="L641" i="3"/>
  <c r="J641" i="3"/>
  <c r="H641" i="3"/>
  <c r="U640" i="3"/>
  <c r="O640" i="3"/>
  <c r="N640" i="3"/>
  <c r="L640" i="3"/>
  <c r="J640" i="3"/>
  <c r="H640" i="3"/>
  <c r="U639" i="3"/>
  <c r="O639" i="3"/>
  <c r="N639" i="3"/>
  <c r="L639" i="3"/>
  <c r="J639" i="3"/>
  <c r="H639" i="3"/>
  <c r="U638" i="3"/>
  <c r="O638" i="3"/>
  <c r="N638" i="3"/>
  <c r="L638" i="3"/>
  <c r="J638" i="3"/>
  <c r="H638" i="3"/>
  <c r="U637" i="3"/>
  <c r="O637" i="3"/>
  <c r="N637" i="3"/>
  <c r="L637" i="3"/>
  <c r="J637" i="3"/>
  <c r="H637" i="3"/>
  <c r="U636" i="3"/>
  <c r="O636" i="3"/>
  <c r="N636" i="3"/>
  <c r="L636" i="3"/>
  <c r="J636" i="3"/>
  <c r="H636" i="3"/>
  <c r="U635" i="3"/>
  <c r="O635" i="3"/>
  <c r="N635" i="3"/>
  <c r="L635" i="3"/>
  <c r="J635" i="3"/>
  <c r="H635" i="3"/>
  <c r="U634" i="3"/>
  <c r="O634" i="3"/>
  <c r="N634" i="3"/>
  <c r="L634" i="3"/>
  <c r="J634" i="3"/>
  <c r="H634" i="3"/>
  <c r="U633" i="3"/>
  <c r="O633" i="3"/>
  <c r="N633" i="3"/>
  <c r="L633" i="3"/>
  <c r="J633" i="3"/>
  <c r="H633" i="3"/>
  <c r="U632" i="3"/>
  <c r="O632" i="3"/>
  <c r="N632" i="3"/>
  <c r="L632" i="3"/>
  <c r="J632" i="3"/>
  <c r="H632" i="3"/>
  <c r="U631" i="3"/>
  <c r="O631" i="3"/>
  <c r="N631" i="3"/>
  <c r="L631" i="3"/>
  <c r="J631" i="3"/>
  <c r="H631" i="3"/>
  <c r="U630" i="3"/>
  <c r="O630" i="3"/>
  <c r="N630" i="3"/>
  <c r="L630" i="3"/>
  <c r="J630" i="3"/>
  <c r="H630" i="3"/>
  <c r="U629" i="3"/>
  <c r="O629" i="3"/>
  <c r="N629" i="3"/>
  <c r="L629" i="3"/>
  <c r="J629" i="3"/>
  <c r="H629" i="3"/>
  <c r="U628" i="3"/>
  <c r="O628" i="3"/>
  <c r="N628" i="3"/>
  <c r="L628" i="3"/>
  <c r="J628" i="3"/>
  <c r="H628" i="3"/>
  <c r="U627" i="3"/>
  <c r="O627" i="3"/>
  <c r="N627" i="3"/>
  <c r="L627" i="3"/>
  <c r="J627" i="3"/>
  <c r="H627" i="3"/>
  <c r="U626" i="3"/>
  <c r="O626" i="3"/>
  <c r="N626" i="3"/>
  <c r="L626" i="3"/>
  <c r="J626" i="3"/>
  <c r="H626" i="3"/>
  <c r="U625" i="3"/>
  <c r="O625" i="3"/>
  <c r="N625" i="3"/>
  <c r="L625" i="3"/>
  <c r="J625" i="3"/>
  <c r="H625" i="3"/>
  <c r="U624" i="3"/>
  <c r="O624" i="3"/>
  <c r="N624" i="3"/>
  <c r="L624" i="3"/>
  <c r="J624" i="3"/>
  <c r="H624" i="3"/>
  <c r="U623" i="3"/>
  <c r="O623" i="3"/>
  <c r="N623" i="3"/>
  <c r="L623" i="3"/>
  <c r="J623" i="3"/>
  <c r="H623" i="3"/>
  <c r="U622" i="3"/>
  <c r="O622" i="3"/>
  <c r="N622" i="3"/>
  <c r="L622" i="3"/>
  <c r="J622" i="3"/>
  <c r="H622" i="3"/>
  <c r="U621" i="3"/>
  <c r="O621" i="3"/>
  <c r="N621" i="3"/>
  <c r="L621" i="3"/>
  <c r="J621" i="3"/>
  <c r="H621" i="3"/>
  <c r="U620" i="3"/>
  <c r="O620" i="3"/>
  <c r="N620" i="3"/>
  <c r="L620" i="3"/>
  <c r="J620" i="3"/>
  <c r="H620" i="3"/>
  <c r="U619" i="3"/>
  <c r="O619" i="3"/>
  <c r="N619" i="3"/>
  <c r="L619" i="3"/>
  <c r="J619" i="3"/>
  <c r="H619" i="3"/>
  <c r="U618" i="3"/>
  <c r="O618" i="3"/>
  <c r="N618" i="3"/>
  <c r="L618" i="3"/>
  <c r="J618" i="3"/>
  <c r="H618" i="3"/>
  <c r="U617" i="3"/>
  <c r="O617" i="3"/>
  <c r="N617" i="3"/>
  <c r="L617" i="3"/>
  <c r="J617" i="3"/>
  <c r="H617" i="3"/>
  <c r="U616" i="3"/>
  <c r="O616" i="3"/>
  <c r="N616" i="3"/>
  <c r="L616" i="3"/>
  <c r="J616" i="3"/>
  <c r="H616" i="3"/>
  <c r="U615" i="3"/>
  <c r="O615" i="3"/>
  <c r="N615" i="3"/>
  <c r="L615" i="3"/>
  <c r="J615" i="3"/>
  <c r="H615" i="3"/>
  <c r="U614" i="3"/>
  <c r="O614" i="3"/>
  <c r="N614" i="3"/>
  <c r="L614" i="3"/>
  <c r="J614" i="3"/>
  <c r="H614" i="3"/>
  <c r="U613" i="3"/>
  <c r="O613" i="3"/>
  <c r="N613" i="3"/>
  <c r="L613" i="3"/>
  <c r="J613" i="3"/>
  <c r="H613" i="3"/>
  <c r="U612" i="3"/>
  <c r="O612" i="3"/>
  <c r="N612" i="3"/>
  <c r="L612" i="3"/>
  <c r="J612" i="3"/>
  <c r="H612" i="3"/>
  <c r="U611" i="3"/>
  <c r="O611" i="3"/>
  <c r="N611" i="3"/>
  <c r="L611" i="3"/>
  <c r="J611" i="3"/>
  <c r="H611" i="3"/>
  <c r="U610" i="3"/>
  <c r="O610" i="3"/>
  <c r="N610" i="3"/>
  <c r="L610" i="3"/>
  <c r="J610" i="3"/>
  <c r="H610" i="3"/>
  <c r="U609" i="3"/>
  <c r="O609" i="3"/>
  <c r="N609" i="3"/>
  <c r="L609" i="3"/>
  <c r="J609" i="3"/>
  <c r="H609" i="3"/>
  <c r="U608" i="3"/>
  <c r="O608" i="3"/>
  <c r="N608" i="3"/>
  <c r="L608" i="3"/>
  <c r="J608" i="3"/>
  <c r="H608" i="3"/>
  <c r="U607" i="3"/>
  <c r="O607" i="3"/>
  <c r="N607" i="3"/>
  <c r="L607" i="3"/>
  <c r="J607" i="3"/>
  <c r="H607" i="3"/>
  <c r="U606" i="3"/>
  <c r="O606" i="3"/>
  <c r="N606" i="3"/>
  <c r="L606" i="3"/>
  <c r="J606" i="3"/>
  <c r="H606" i="3"/>
  <c r="U605" i="3"/>
  <c r="O605" i="3"/>
  <c r="N605" i="3"/>
  <c r="L605" i="3"/>
  <c r="J605" i="3"/>
  <c r="H605" i="3"/>
  <c r="U604" i="3"/>
  <c r="O604" i="3"/>
  <c r="N604" i="3"/>
  <c r="L604" i="3"/>
  <c r="J604" i="3"/>
  <c r="H604" i="3"/>
  <c r="U603" i="3"/>
  <c r="O603" i="3"/>
  <c r="N603" i="3"/>
  <c r="L603" i="3"/>
  <c r="J603" i="3"/>
  <c r="H603" i="3"/>
  <c r="U602" i="3"/>
  <c r="O602" i="3"/>
  <c r="N602" i="3"/>
  <c r="L602" i="3"/>
  <c r="J602" i="3"/>
  <c r="H602" i="3"/>
  <c r="U601" i="3"/>
  <c r="O601" i="3"/>
  <c r="N601" i="3"/>
  <c r="L601" i="3"/>
  <c r="J601" i="3"/>
  <c r="H601" i="3"/>
  <c r="U600" i="3"/>
  <c r="O600" i="3"/>
  <c r="N600" i="3"/>
  <c r="L600" i="3"/>
  <c r="J600" i="3"/>
  <c r="H600" i="3"/>
  <c r="U599" i="3"/>
  <c r="O599" i="3"/>
  <c r="N599" i="3"/>
  <c r="L599" i="3"/>
  <c r="J599" i="3"/>
  <c r="H599" i="3"/>
  <c r="U598" i="3"/>
  <c r="O598" i="3"/>
  <c r="N598" i="3"/>
  <c r="L598" i="3"/>
  <c r="J598" i="3"/>
  <c r="H598" i="3"/>
  <c r="U597" i="3"/>
  <c r="O597" i="3"/>
  <c r="N597" i="3"/>
  <c r="L597" i="3"/>
  <c r="J597" i="3"/>
  <c r="H597" i="3"/>
  <c r="U596" i="3"/>
  <c r="O596" i="3"/>
  <c r="N596" i="3"/>
  <c r="L596" i="3"/>
  <c r="J596" i="3"/>
  <c r="H596" i="3"/>
  <c r="U595" i="3"/>
  <c r="O595" i="3"/>
  <c r="N595" i="3"/>
  <c r="L595" i="3"/>
  <c r="J595" i="3"/>
  <c r="H595" i="3"/>
  <c r="U594" i="3"/>
  <c r="O594" i="3"/>
  <c r="N594" i="3"/>
  <c r="L594" i="3"/>
  <c r="J594" i="3"/>
  <c r="H594" i="3"/>
  <c r="U593" i="3"/>
  <c r="O593" i="3"/>
  <c r="N593" i="3"/>
  <c r="L593" i="3"/>
  <c r="J593" i="3"/>
  <c r="H593" i="3"/>
  <c r="U592" i="3"/>
  <c r="O592" i="3"/>
  <c r="N592" i="3"/>
  <c r="L592" i="3"/>
  <c r="J592" i="3"/>
  <c r="H592" i="3"/>
  <c r="U591" i="3"/>
  <c r="O591" i="3"/>
  <c r="N591" i="3"/>
  <c r="L591" i="3"/>
  <c r="J591" i="3"/>
  <c r="H591" i="3"/>
  <c r="U590" i="3"/>
  <c r="O590" i="3"/>
  <c r="N590" i="3"/>
  <c r="L590" i="3"/>
  <c r="J590" i="3"/>
  <c r="H590" i="3"/>
  <c r="U589" i="3"/>
  <c r="O589" i="3"/>
  <c r="N589" i="3"/>
  <c r="L589" i="3"/>
  <c r="J589" i="3"/>
  <c r="H589" i="3"/>
  <c r="U588" i="3"/>
  <c r="O588" i="3"/>
  <c r="N588" i="3"/>
  <c r="L588" i="3"/>
  <c r="J588" i="3"/>
  <c r="H588" i="3"/>
  <c r="U587" i="3"/>
  <c r="O587" i="3"/>
  <c r="N587" i="3"/>
  <c r="L587" i="3"/>
  <c r="J587" i="3"/>
  <c r="H587" i="3"/>
  <c r="U586" i="3"/>
  <c r="O586" i="3"/>
  <c r="N586" i="3"/>
  <c r="L586" i="3"/>
  <c r="J586" i="3"/>
  <c r="H586" i="3"/>
  <c r="U585" i="3"/>
  <c r="O585" i="3"/>
  <c r="N585" i="3"/>
  <c r="L585" i="3"/>
  <c r="J585" i="3"/>
  <c r="H585" i="3"/>
  <c r="U584" i="3"/>
  <c r="O584" i="3"/>
  <c r="N584" i="3"/>
  <c r="L584" i="3"/>
  <c r="J584" i="3"/>
  <c r="H584" i="3"/>
  <c r="U583" i="3"/>
  <c r="O583" i="3"/>
  <c r="N583" i="3"/>
  <c r="L583" i="3"/>
  <c r="J583" i="3"/>
  <c r="H583" i="3"/>
  <c r="U582" i="3"/>
  <c r="O582" i="3"/>
  <c r="N582" i="3"/>
  <c r="L582" i="3"/>
  <c r="J582" i="3"/>
  <c r="H582" i="3"/>
  <c r="U581" i="3"/>
  <c r="O581" i="3"/>
  <c r="N581" i="3"/>
  <c r="L581" i="3"/>
  <c r="J581" i="3"/>
  <c r="H581" i="3"/>
  <c r="U580" i="3"/>
  <c r="O580" i="3"/>
  <c r="N580" i="3"/>
  <c r="L580" i="3"/>
  <c r="J580" i="3"/>
  <c r="H580" i="3"/>
  <c r="U579" i="3"/>
  <c r="O579" i="3"/>
  <c r="N579" i="3"/>
  <c r="L579" i="3"/>
  <c r="J579" i="3"/>
  <c r="H579" i="3"/>
  <c r="U578" i="3"/>
  <c r="O578" i="3"/>
  <c r="N578" i="3"/>
  <c r="L578" i="3"/>
  <c r="J578" i="3"/>
  <c r="H578" i="3"/>
  <c r="U577" i="3"/>
  <c r="O577" i="3"/>
  <c r="N577" i="3"/>
  <c r="L577" i="3"/>
  <c r="J577" i="3"/>
  <c r="H577" i="3"/>
  <c r="U576" i="3"/>
  <c r="O576" i="3"/>
  <c r="N576" i="3"/>
  <c r="L576" i="3"/>
  <c r="J576" i="3"/>
  <c r="H576" i="3"/>
  <c r="U575" i="3"/>
  <c r="O575" i="3"/>
  <c r="N575" i="3"/>
  <c r="L575" i="3"/>
  <c r="J575" i="3"/>
  <c r="H575" i="3"/>
  <c r="U574" i="3"/>
  <c r="O574" i="3"/>
  <c r="N574" i="3"/>
  <c r="L574" i="3"/>
  <c r="J574" i="3"/>
  <c r="H574" i="3"/>
  <c r="U573" i="3"/>
  <c r="O573" i="3"/>
  <c r="N573" i="3"/>
  <c r="L573" i="3"/>
  <c r="J573" i="3"/>
  <c r="H573" i="3"/>
  <c r="U572" i="3"/>
  <c r="O572" i="3"/>
  <c r="N572" i="3"/>
  <c r="L572" i="3"/>
  <c r="J572" i="3"/>
  <c r="H572" i="3"/>
  <c r="U571" i="3"/>
  <c r="O571" i="3"/>
  <c r="N571" i="3"/>
  <c r="L571" i="3"/>
  <c r="J571" i="3"/>
  <c r="H571" i="3"/>
  <c r="U570" i="3"/>
  <c r="O570" i="3"/>
  <c r="N570" i="3"/>
  <c r="L570" i="3"/>
  <c r="J570" i="3"/>
  <c r="H570" i="3"/>
  <c r="U569" i="3"/>
  <c r="O569" i="3"/>
  <c r="N569" i="3"/>
  <c r="L569" i="3"/>
  <c r="J569" i="3"/>
  <c r="H569" i="3"/>
  <c r="U568" i="3"/>
  <c r="O568" i="3"/>
  <c r="N568" i="3"/>
  <c r="L568" i="3"/>
  <c r="J568" i="3"/>
  <c r="H568" i="3"/>
  <c r="U567" i="3"/>
  <c r="O567" i="3"/>
  <c r="N567" i="3"/>
  <c r="L567" i="3"/>
  <c r="J567" i="3"/>
  <c r="H567" i="3"/>
  <c r="U566" i="3"/>
  <c r="O566" i="3"/>
  <c r="N566" i="3"/>
  <c r="L566" i="3"/>
  <c r="J566" i="3"/>
  <c r="H566" i="3"/>
  <c r="U565" i="3"/>
  <c r="O565" i="3"/>
  <c r="N565" i="3"/>
  <c r="L565" i="3"/>
  <c r="J565" i="3"/>
  <c r="H565" i="3"/>
  <c r="U564" i="3"/>
  <c r="O564" i="3"/>
  <c r="N564" i="3"/>
  <c r="L564" i="3"/>
  <c r="J564" i="3"/>
  <c r="H564" i="3"/>
  <c r="U563" i="3"/>
  <c r="O563" i="3"/>
  <c r="N563" i="3"/>
  <c r="L563" i="3"/>
  <c r="J563" i="3"/>
  <c r="H563" i="3"/>
  <c r="U562" i="3"/>
  <c r="O562" i="3"/>
  <c r="N562" i="3"/>
  <c r="L562" i="3"/>
  <c r="J562" i="3"/>
  <c r="H562" i="3"/>
  <c r="U561" i="3"/>
  <c r="O561" i="3"/>
  <c r="N561" i="3"/>
  <c r="L561" i="3"/>
  <c r="J561" i="3"/>
  <c r="H561" i="3"/>
  <c r="U560" i="3"/>
  <c r="O560" i="3"/>
  <c r="N560" i="3"/>
  <c r="L560" i="3"/>
  <c r="J560" i="3"/>
  <c r="H560" i="3"/>
  <c r="U559" i="3"/>
  <c r="O559" i="3"/>
  <c r="N559" i="3"/>
  <c r="L559" i="3"/>
  <c r="J559" i="3"/>
  <c r="H559" i="3"/>
  <c r="U558" i="3"/>
  <c r="O558" i="3"/>
  <c r="N558" i="3"/>
  <c r="L558" i="3"/>
  <c r="J558" i="3"/>
  <c r="H558" i="3"/>
  <c r="U557" i="3"/>
  <c r="O557" i="3"/>
  <c r="N557" i="3"/>
  <c r="L557" i="3"/>
  <c r="J557" i="3"/>
  <c r="H557" i="3"/>
  <c r="U556" i="3"/>
  <c r="O556" i="3"/>
  <c r="N556" i="3"/>
  <c r="L556" i="3"/>
  <c r="J556" i="3"/>
  <c r="H556" i="3"/>
  <c r="U555" i="3"/>
  <c r="O555" i="3"/>
  <c r="N555" i="3"/>
  <c r="L555" i="3"/>
  <c r="J555" i="3"/>
  <c r="H555" i="3"/>
  <c r="U554" i="3"/>
  <c r="O554" i="3"/>
  <c r="N554" i="3"/>
  <c r="L554" i="3"/>
  <c r="J554" i="3"/>
  <c r="H554" i="3"/>
  <c r="U553" i="3"/>
  <c r="O553" i="3"/>
  <c r="N553" i="3"/>
  <c r="L553" i="3"/>
  <c r="J553" i="3"/>
  <c r="H553" i="3"/>
  <c r="U552" i="3"/>
  <c r="O552" i="3"/>
  <c r="N552" i="3"/>
  <c r="L552" i="3"/>
  <c r="J552" i="3"/>
  <c r="H552" i="3"/>
  <c r="U551" i="3"/>
  <c r="O551" i="3"/>
  <c r="N551" i="3"/>
  <c r="L551" i="3"/>
  <c r="J551" i="3"/>
  <c r="H551" i="3"/>
  <c r="U550" i="3"/>
  <c r="O550" i="3"/>
  <c r="N550" i="3"/>
  <c r="L550" i="3"/>
  <c r="J550" i="3"/>
  <c r="H550" i="3"/>
  <c r="U549" i="3"/>
  <c r="O549" i="3"/>
  <c r="N549" i="3"/>
  <c r="L549" i="3"/>
  <c r="J549" i="3"/>
  <c r="H549" i="3"/>
  <c r="U548" i="3"/>
  <c r="O548" i="3"/>
  <c r="N548" i="3"/>
  <c r="L548" i="3"/>
  <c r="J548" i="3"/>
  <c r="H548" i="3"/>
  <c r="U547" i="3"/>
  <c r="O547" i="3"/>
  <c r="N547" i="3"/>
  <c r="L547" i="3"/>
  <c r="J547" i="3"/>
  <c r="H547" i="3"/>
  <c r="U546" i="3"/>
  <c r="O546" i="3"/>
  <c r="N546" i="3"/>
  <c r="L546" i="3"/>
  <c r="J546" i="3"/>
  <c r="H546" i="3"/>
  <c r="U545" i="3"/>
  <c r="O545" i="3"/>
  <c r="N545" i="3"/>
  <c r="L545" i="3"/>
  <c r="J545" i="3"/>
  <c r="H545" i="3"/>
  <c r="U544" i="3"/>
  <c r="O544" i="3"/>
  <c r="N544" i="3"/>
  <c r="L544" i="3"/>
  <c r="J544" i="3"/>
  <c r="H544" i="3"/>
  <c r="U543" i="3"/>
  <c r="O543" i="3"/>
  <c r="N543" i="3"/>
  <c r="L543" i="3"/>
  <c r="J543" i="3"/>
  <c r="H543" i="3"/>
  <c r="U542" i="3"/>
  <c r="O542" i="3"/>
  <c r="N542" i="3"/>
  <c r="L542" i="3"/>
  <c r="J542" i="3"/>
  <c r="H542" i="3"/>
  <c r="U541" i="3"/>
  <c r="O541" i="3"/>
  <c r="N541" i="3"/>
  <c r="L541" i="3"/>
  <c r="J541" i="3"/>
  <c r="H541" i="3"/>
  <c r="U540" i="3"/>
  <c r="O540" i="3"/>
  <c r="N540" i="3"/>
  <c r="L540" i="3"/>
  <c r="J540" i="3"/>
  <c r="H540" i="3"/>
  <c r="U539" i="3"/>
  <c r="O539" i="3"/>
  <c r="N539" i="3"/>
  <c r="L539" i="3"/>
  <c r="J539" i="3"/>
  <c r="H539" i="3"/>
  <c r="U538" i="3"/>
  <c r="O538" i="3"/>
  <c r="N538" i="3"/>
  <c r="L538" i="3"/>
  <c r="J538" i="3"/>
  <c r="H538" i="3"/>
  <c r="U537" i="3"/>
  <c r="O537" i="3"/>
  <c r="N537" i="3"/>
  <c r="L537" i="3"/>
  <c r="J537" i="3"/>
  <c r="H537" i="3"/>
  <c r="U536" i="3"/>
  <c r="O536" i="3"/>
  <c r="N536" i="3"/>
  <c r="L536" i="3"/>
  <c r="J536" i="3"/>
  <c r="H536" i="3"/>
  <c r="U535" i="3"/>
  <c r="O535" i="3"/>
  <c r="N535" i="3"/>
  <c r="L535" i="3"/>
  <c r="J535" i="3"/>
  <c r="H535" i="3"/>
  <c r="U534" i="3"/>
  <c r="O534" i="3"/>
  <c r="N534" i="3"/>
  <c r="L534" i="3"/>
  <c r="J534" i="3"/>
  <c r="H534" i="3"/>
  <c r="U533" i="3"/>
  <c r="O533" i="3"/>
  <c r="N533" i="3"/>
  <c r="L533" i="3"/>
  <c r="J533" i="3"/>
  <c r="H533" i="3"/>
  <c r="U532" i="3"/>
  <c r="O532" i="3"/>
  <c r="N532" i="3"/>
  <c r="L532" i="3"/>
  <c r="J532" i="3"/>
  <c r="H532" i="3"/>
  <c r="U531" i="3"/>
  <c r="O531" i="3"/>
  <c r="N531" i="3"/>
  <c r="L531" i="3"/>
  <c r="J531" i="3"/>
  <c r="H531" i="3"/>
  <c r="U530" i="3"/>
  <c r="O530" i="3"/>
  <c r="N530" i="3"/>
  <c r="L530" i="3"/>
  <c r="J530" i="3"/>
  <c r="H530" i="3"/>
  <c r="U529" i="3"/>
  <c r="O529" i="3"/>
  <c r="N529" i="3"/>
  <c r="L529" i="3"/>
  <c r="J529" i="3"/>
  <c r="H529" i="3"/>
  <c r="U528" i="3"/>
  <c r="O528" i="3"/>
  <c r="N528" i="3"/>
  <c r="L528" i="3"/>
  <c r="J528" i="3"/>
  <c r="H528" i="3"/>
  <c r="U527" i="3"/>
  <c r="O527" i="3"/>
  <c r="N527" i="3"/>
  <c r="L527" i="3"/>
  <c r="J527" i="3"/>
  <c r="H527" i="3"/>
  <c r="U526" i="3"/>
  <c r="O526" i="3"/>
  <c r="N526" i="3"/>
  <c r="L526" i="3"/>
  <c r="J526" i="3"/>
  <c r="H526" i="3"/>
  <c r="U525" i="3"/>
  <c r="O525" i="3"/>
  <c r="N525" i="3"/>
  <c r="L525" i="3"/>
  <c r="J525" i="3"/>
  <c r="H525" i="3"/>
  <c r="U524" i="3"/>
  <c r="O524" i="3"/>
  <c r="N524" i="3"/>
  <c r="L524" i="3"/>
  <c r="J524" i="3"/>
  <c r="H524" i="3"/>
  <c r="U523" i="3"/>
  <c r="O523" i="3"/>
  <c r="N523" i="3"/>
  <c r="L523" i="3"/>
  <c r="J523" i="3"/>
  <c r="H523" i="3"/>
  <c r="U522" i="3"/>
  <c r="O522" i="3"/>
  <c r="N522" i="3"/>
  <c r="L522" i="3"/>
  <c r="J522" i="3"/>
  <c r="H522" i="3"/>
  <c r="U521" i="3"/>
  <c r="O521" i="3"/>
  <c r="N521" i="3"/>
  <c r="L521" i="3"/>
  <c r="J521" i="3"/>
  <c r="H521" i="3"/>
  <c r="U520" i="3"/>
  <c r="O520" i="3"/>
  <c r="N520" i="3"/>
  <c r="L520" i="3"/>
  <c r="J520" i="3"/>
  <c r="H520" i="3"/>
  <c r="U519" i="3"/>
  <c r="O519" i="3"/>
  <c r="N519" i="3"/>
  <c r="L519" i="3"/>
  <c r="J519" i="3"/>
  <c r="H519" i="3"/>
  <c r="U518" i="3"/>
  <c r="O518" i="3"/>
  <c r="N518" i="3"/>
  <c r="L518" i="3"/>
  <c r="J518" i="3"/>
  <c r="H518" i="3"/>
  <c r="U517" i="3"/>
  <c r="O517" i="3"/>
  <c r="N517" i="3"/>
  <c r="L517" i="3"/>
  <c r="J517" i="3"/>
  <c r="H517" i="3"/>
  <c r="U516" i="3"/>
  <c r="O516" i="3"/>
  <c r="N516" i="3"/>
  <c r="L516" i="3"/>
  <c r="J516" i="3"/>
  <c r="H516" i="3"/>
  <c r="U515" i="3"/>
  <c r="O515" i="3"/>
  <c r="N515" i="3"/>
  <c r="L515" i="3"/>
  <c r="J515" i="3"/>
  <c r="H515" i="3"/>
  <c r="U514" i="3"/>
  <c r="O514" i="3"/>
  <c r="N514" i="3"/>
  <c r="L514" i="3"/>
  <c r="J514" i="3"/>
  <c r="H514" i="3"/>
  <c r="U513" i="3"/>
  <c r="O513" i="3"/>
  <c r="N513" i="3"/>
  <c r="L513" i="3"/>
  <c r="J513" i="3"/>
  <c r="H513" i="3"/>
  <c r="U512" i="3"/>
  <c r="O512" i="3"/>
  <c r="N512" i="3"/>
  <c r="L512" i="3"/>
  <c r="J512" i="3"/>
  <c r="H512" i="3"/>
  <c r="U511" i="3"/>
  <c r="O511" i="3"/>
  <c r="N511" i="3"/>
  <c r="L511" i="3"/>
  <c r="J511" i="3"/>
  <c r="H511" i="3"/>
  <c r="U510" i="3"/>
  <c r="O510" i="3"/>
  <c r="N510" i="3"/>
  <c r="L510" i="3"/>
  <c r="J510" i="3"/>
  <c r="H510" i="3"/>
  <c r="U509" i="3"/>
  <c r="O509" i="3"/>
  <c r="N509" i="3"/>
  <c r="L509" i="3"/>
  <c r="J509" i="3"/>
  <c r="H509" i="3"/>
  <c r="U508" i="3"/>
  <c r="O508" i="3"/>
  <c r="N508" i="3"/>
  <c r="L508" i="3"/>
  <c r="J508" i="3"/>
  <c r="H508" i="3"/>
  <c r="U507" i="3"/>
  <c r="O507" i="3"/>
  <c r="N507" i="3"/>
  <c r="L507" i="3"/>
  <c r="J507" i="3"/>
  <c r="H507" i="3"/>
  <c r="U506" i="3"/>
  <c r="O506" i="3"/>
  <c r="N506" i="3"/>
  <c r="L506" i="3"/>
  <c r="J506" i="3"/>
  <c r="H506" i="3"/>
  <c r="U505" i="3"/>
  <c r="O505" i="3"/>
  <c r="N505" i="3"/>
  <c r="L505" i="3"/>
  <c r="J505" i="3"/>
  <c r="H505" i="3"/>
  <c r="U504" i="3"/>
  <c r="O504" i="3"/>
  <c r="N504" i="3"/>
  <c r="L504" i="3"/>
  <c r="J504" i="3"/>
  <c r="H504" i="3"/>
  <c r="U503" i="3"/>
  <c r="O503" i="3"/>
  <c r="N503" i="3"/>
  <c r="L503" i="3"/>
  <c r="J503" i="3"/>
  <c r="H503" i="3"/>
  <c r="U502" i="3"/>
  <c r="O502" i="3"/>
  <c r="N502" i="3"/>
  <c r="L502" i="3"/>
  <c r="J502" i="3"/>
  <c r="H502" i="3"/>
  <c r="U501" i="3"/>
  <c r="O501" i="3"/>
  <c r="N501" i="3"/>
  <c r="L501" i="3"/>
  <c r="J501" i="3"/>
  <c r="H501" i="3"/>
  <c r="U500" i="3"/>
  <c r="O500" i="3"/>
  <c r="N500" i="3"/>
  <c r="L500" i="3"/>
  <c r="J500" i="3"/>
  <c r="H500" i="3"/>
  <c r="U499" i="3"/>
  <c r="O499" i="3"/>
  <c r="N499" i="3"/>
  <c r="L499" i="3"/>
  <c r="J499" i="3"/>
  <c r="H499" i="3"/>
  <c r="U498" i="3"/>
  <c r="O498" i="3"/>
  <c r="N498" i="3"/>
  <c r="L498" i="3"/>
  <c r="J498" i="3"/>
  <c r="H498" i="3"/>
  <c r="U497" i="3"/>
  <c r="O497" i="3"/>
  <c r="N497" i="3"/>
  <c r="L497" i="3"/>
  <c r="J497" i="3"/>
  <c r="H497" i="3"/>
  <c r="U496" i="3"/>
  <c r="O496" i="3"/>
  <c r="N496" i="3"/>
  <c r="L496" i="3"/>
  <c r="J496" i="3"/>
  <c r="H496" i="3"/>
  <c r="U495" i="3"/>
  <c r="O495" i="3"/>
  <c r="N495" i="3"/>
  <c r="L495" i="3"/>
  <c r="J495" i="3"/>
  <c r="H495" i="3"/>
  <c r="U494" i="3"/>
  <c r="O494" i="3"/>
  <c r="N494" i="3"/>
  <c r="L494" i="3"/>
  <c r="J494" i="3"/>
  <c r="H494" i="3"/>
  <c r="U493" i="3"/>
  <c r="O493" i="3"/>
  <c r="N493" i="3"/>
  <c r="L493" i="3"/>
  <c r="J493" i="3"/>
  <c r="H493" i="3"/>
  <c r="U492" i="3"/>
  <c r="O492" i="3"/>
  <c r="N492" i="3"/>
  <c r="L492" i="3"/>
  <c r="J492" i="3"/>
  <c r="H492" i="3"/>
  <c r="U491" i="3"/>
  <c r="O491" i="3"/>
  <c r="N491" i="3"/>
  <c r="L491" i="3"/>
  <c r="J491" i="3"/>
  <c r="H491" i="3"/>
  <c r="U490" i="3"/>
  <c r="O490" i="3"/>
  <c r="N490" i="3"/>
  <c r="L490" i="3"/>
  <c r="J490" i="3"/>
  <c r="H490" i="3"/>
  <c r="U489" i="3"/>
  <c r="O489" i="3"/>
  <c r="N489" i="3"/>
  <c r="L489" i="3"/>
  <c r="J489" i="3"/>
  <c r="H489" i="3"/>
  <c r="U488" i="3"/>
  <c r="O488" i="3"/>
  <c r="N488" i="3"/>
  <c r="L488" i="3"/>
  <c r="J488" i="3"/>
  <c r="H488" i="3"/>
  <c r="U487" i="3"/>
  <c r="O487" i="3"/>
  <c r="N487" i="3"/>
  <c r="L487" i="3"/>
  <c r="J487" i="3"/>
  <c r="H487" i="3"/>
  <c r="U486" i="3"/>
  <c r="O486" i="3"/>
  <c r="N486" i="3"/>
  <c r="L486" i="3"/>
  <c r="J486" i="3"/>
  <c r="H486" i="3"/>
  <c r="U485" i="3"/>
  <c r="O485" i="3"/>
  <c r="N485" i="3"/>
  <c r="L485" i="3"/>
  <c r="J485" i="3"/>
  <c r="H485" i="3"/>
  <c r="U484" i="3"/>
  <c r="O484" i="3"/>
  <c r="N484" i="3"/>
  <c r="L484" i="3"/>
  <c r="J484" i="3"/>
  <c r="H484" i="3"/>
  <c r="U483" i="3"/>
  <c r="O483" i="3"/>
  <c r="N483" i="3"/>
  <c r="L483" i="3"/>
  <c r="J483" i="3"/>
  <c r="H483" i="3"/>
  <c r="U482" i="3"/>
  <c r="O482" i="3"/>
  <c r="N482" i="3"/>
  <c r="L482" i="3"/>
  <c r="J482" i="3"/>
  <c r="H482" i="3"/>
  <c r="U481" i="3"/>
  <c r="O481" i="3"/>
  <c r="N481" i="3"/>
  <c r="L481" i="3"/>
  <c r="J481" i="3"/>
  <c r="H481" i="3"/>
  <c r="U480" i="3"/>
  <c r="O480" i="3"/>
  <c r="N480" i="3"/>
  <c r="L480" i="3"/>
  <c r="J480" i="3"/>
  <c r="H480" i="3"/>
  <c r="U479" i="3"/>
  <c r="O479" i="3"/>
  <c r="N479" i="3"/>
  <c r="L479" i="3"/>
  <c r="J479" i="3"/>
  <c r="H479" i="3"/>
  <c r="U478" i="3"/>
  <c r="O478" i="3"/>
  <c r="N478" i="3"/>
  <c r="L478" i="3"/>
  <c r="J478" i="3"/>
  <c r="H478" i="3"/>
  <c r="U477" i="3"/>
  <c r="O477" i="3"/>
  <c r="N477" i="3"/>
  <c r="L477" i="3"/>
  <c r="J477" i="3"/>
  <c r="H477" i="3"/>
  <c r="U476" i="3"/>
  <c r="O476" i="3"/>
  <c r="N476" i="3"/>
  <c r="L476" i="3"/>
  <c r="J476" i="3"/>
  <c r="H476" i="3"/>
  <c r="U475" i="3"/>
  <c r="O475" i="3"/>
  <c r="N475" i="3"/>
  <c r="L475" i="3"/>
  <c r="J475" i="3"/>
  <c r="H475" i="3"/>
  <c r="U474" i="3"/>
  <c r="O474" i="3"/>
  <c r="N474" i="3"/>
  <c r="L474" i="3"/>
  <c r="J474" i="3"/>
  <c r="H474" i="3"/>
  <c r="U473" i="3"/>
  <c r="O473" i="3"/>
  <c r="N473" i="3"/>
  <c r="L473" i="3"/>
  <c r="J473" i="3"/>
  <c r="H473" i="3"/>
  <c r="U472" i="3"/>
  <c r="O472" i="3"/>
  <c r="N472" i="3"/>
  <c r="L472" i="3"/>
  <c r="J472" i="3"/>
  <c r="H472" i="3"/>
  <c r="U471" i="3"/>
  <c r="O471" i="3"/>
  <c r="N471" i="3"/>
  <c r="L471" i="3"/>
  <c r="J471" i="3"/>
  <c r="H471" i="3"/>
  <c r="U470" i="3"/>
  <c r="O470" i="3"/>
  <c r="N470" i="3"/>
  <c r="L470" i="3"/>
  <c r="J470" i="3"/>
  <c r="H470" i="3"/>
  <c r="U469" i="3"/>
  <c r="O469" i="3"/>
  <c r="N469" i="3"/>
  <c r="L469" i="3"/>
  <c r="J469" i="3"/>
  <c r="H469" i="3"/>
  <c r="U468" i="3"/>
  <c r="O468" i="3"/>
  <c r="N468" i="3"/>
  <c r="L468" i="3"/>
  <c r="J468" i="3"/>
  <c r="H468" i="3"/>
  <c r="U467" i="3"/>
  <c r="O467" i="3"/>
  <c r="N467" i="3"/>
  <c r="L467" i="3"/>
  <c r="J467" i="3"/>
  <c r="H467" i="3"/>
  <c r="U466" i="3"/>
  <c r="O466" i="3"/>
  <c r="N466" i="3"/>
  <c r="L466" i="3"/>
  <c r="J466" i="3"/>
  <c r="H466" i="3"/>
  <c r="U465" i="3"/>
  <c r="O465" i="3"/>
  <c r="N465" i="3"/>
  <c r="L465" i="3"/>
  <c r="J465" i="3"/>
  <c r="H465" i="3"/>
  <c r="U464" i="3"/>
  <c r="O464" i="3"/>
  <c r="N464" i="3"/>
  <c r="L464" i="3"/>
  <c r="J464" i="3"/>
  <c r="H464" i="3"/>
  <c r="U463" i="3"/>
  <c r="O463" i="3"/>
  <c r="N463" i="3"/>
  <c r="L463" i="3"/>
  <c r="J463" i="3"/>
  <c r="H463" i="3"/>
  <c r="U462" i="3"/>
  <c r="O462" i="3"/>
  <c r="N462" i="3"/>
  <c r="L462" i="3"/>
  <c r="J462" i="3"/>
  <c r="H462" i="3"/>
  <c r="U461" i="3"/>
  <c r="O461" i="3"/>
  <c r="N461" i="3"/>
  <c r="L461" i="3"/>
  <c r="J461" i="3"/>
  <c r="H461" i="3"/>
  <c r="U460" i="3"/>
  <c r="O460" i="3"/>
  <c r="N460" i="3"/>
  <c r="L460" i="3"/>
  <c r="J460" i="3"/>
  <c r="H460" i="3"/>
  <c r="U459" i="3"/>
  <c r="O459" i="3"/>
  <c r="N459" i="3"/>
  <c r="L459" i="3"/>
  <c r="J459" i="3"/>
  <c r="H459" i="3"/>
  <c r="U458" i="3"/>
  <c r="O458" i="3"/>
  <c r="N458" i="3"/>
  <c r="L458" i="3"/>
  <c r="J458" i="3"/>
  <c r="H458" i="3"/>
  <c r="U457" i="3"/>
  <c r="O457" i="3"/>
  <c r="N457" i="3"/>
  <c r="L457" i="3"/>
  <c r="J457" i="3"/>
  <c r="H457" i="3"/>
  <c r="U456" i="3"/>
  <c r="O456" i="3"/>
  <c r="N456" i="3"/>
  <c r="L456" i="3"/>
  <c r="J456" i="3"/>
  <c r="H456" i="3"/>
  <c r="U455" i="3"/>
  <c r="O455" i="3"/>
  <c r="N455" i="3"/>
  <c r="L455" i="3"/>
  <c r="J455" i="3"/>
  <c r="H455" i="3"/>
  <c r="U454" i="3"/>
  <c r="O454" i="3"/>
  <c r="N454" i="3"/>
  <c r="L454" i="3"/>
  <c r="J454" i="3"/>
  <c r="H454" i="3"/>
  <c r="U453" i="3"/>
  <c r="O453" i="3"/>
  <c r="N453" i="3"/>
  <c r="L453" i="3"/>
  <c r="J453" i="3"/>
  <c r="H453" i="3"/>
  <c r="U452" i="3"/>
  <c r="O452" i="3"/>
  <c r="N452" i="3"/>
  <c r="L452" i="3"/>
  <c r="J452" i="3"/>
  <c r="H452" i="3"/>
  <c r="U451" i="3"/>
  <c r="O451" i="3"/>
  <c r="N451" i="3"/>
  <c r="L451" i="3"/>
  <c r="J451" i="3"/>
  <c r="H451" i="3"/>
  <c r="U450" i="3"/>
  <c r="O450" i="3"/>
  <c r="N450" i="3"/>
  <c r="L450" i="3"/>
  <c r="J450" i="3"/>
  <c r="H450" i="3"/>
  <c r="U449" i="3"/>
  <c r="O449" i="3"/>
  <c r="N449" i="3"/>
  <c r="L449" i="3"/>
  <c r="J449" i="3"/>
  <c r="H449" i="3"/>
  <c r="U448" i="3"/>
  <c r="O448" i="3"/>
  <c r="N448" i="3"/>
  <c r="L448" i="3"/>
  <c r="J448" i="3"/>
  <c r="H448" i="3"/>
  <c r="U447" i="3"/>
  <c r="O447" i="3"/>
  <c r="N447" i="3"/>
  <c r="L447" i="3"/>
  <c r="J447" i="3"/>
  <c r="H447" i="3"/>
  <c r="U446" i="3"/>
  <c r="O446" i="3"/>
  <c r="N446" i="3"/>
  <c r="L446" i="3"/>
  <c r="J446" i="3"/>
  <c r="H446" i="3"/>
  <c r="U445" i="3"/>
  <c r="O445" i="3"/>
  <c r="N445" i="3"/>
  <c r="L445" i="3"/>
  <c r="J445" i="3"/>
  <c r="H445" i="3"/>
  <c r="U444" i="3"/>
  <c r="O444" i="3"/>
  <c r="N444" i="3"/>
  <c r="L444" i="3"/>
  <c r="J444" i="3"/>
  <c r="H444" i="3"/>
  <c r="U443" i="3"/>
  <c r="O443" i="3"/>
  <c r="N443" i="3"/>
  <c r="L443" i="3"/>
  <c r="J443" i="3"/>
  <c r="H443" i="3"/>
  <c r="U442" i="3"/>
  <c r="O442" i="3"/>
  <c r="N442" i="3"/>
  <c r="L442" i="3"/>
  <c r="J442" i="3"/>
  <c r="H442" i="3"/>
  <c r="U441" i="3"/>
  <c r="O441" i="3"/>
  <c r="N441" i="3"/>
  <c r="L441" i="3"/>
  <c r="J441" i="3"/>
  <c r="H441" i="3"/>
  <c r="U440" i="3"/>
  <c r="O440" i="3"/>
  <c r="N440" i="3"/>
  <c r="L440" i="3"/>
  <c r="J440" i="3"/>
  <c r="H440" i="3"/>
  <c r="U439" i="3"/>
  <c r="O439" i="3"/>
  <c r="N439" i="3"/>
  <c r="L439" i="3"/>
  <c r="J439" i="3"/>
  <c r="H439" i="3"/>
  <c r="U438" i="3"/>
  <c r="O438" i="3"/>
  <c r="N438" i="3"/>
  <c r="L438" i="3"/>
  <c r="J438" i="3"/>
  <c r="H438" i="3"/>
  <c r="U437" i="3"/>
  <c r="O437" i="3"/>
  <c r="N437" i="3"/>
  <c r="L437" i="3"/>
  <c r="J437" i="3"/>
  <c r="H437" i="3"/>
  <c r="U436" i="3"/>
  <c r="O436" i="3"/>
  <c r="N436" i="3"/>
  <c r="L436" i="3"/>
  <c r="J436" i="3"/>
  <c r="H436" i="3"/>
  <c r="U435" i="3"/>
  <c r="O435" i="3"/>
  <c r="N435" i="3"/>
  <c r="L435" i="3"/>
  <c r="J435" i="3"/>
  <c r="H435" i="3"/>
  <c r="U434" i="3"/>
  <c r="O434" i="3"/>
  <c r="N434" i="3"/>
  <c r="L434" i="3"/>
  <c r="J434" i="3"/>
  <c r="H434" i="3"/>
  <c r="U433" i="3"/>
  <c r="O433" i="3"/>
  <c r="N433" i="3"/>
  <c r="L433" i="3"/>
  <c r="J433" i="3"/>
  <c r="H433" i="3"/>
  <c r="U432" i="3"/>
  <c r="O432" i="3"/>
  <c r="N432" i="3"/>
  <c r="L432" i="3"/>
  <c r="J432" i="3"/>
  <c r="H432" i="3"/>
  <c r="U431" i="3"/>
  <c r="O431" i="3"/>
  <c r="N431" i="3"/>
  <c r="L431" i="3"/>
  <c r="J431" i="3"/>
  <c r="H431" i="3"/>
  <c r="U430" i="3"/>
  <c r="O430" i="3"/>
  <c r="N430" i="3"/>
  <c r="L430" i="3"/>
  <c r="J430" i="3"/>
  <c r="H430" i="3"/>
  <c r="U429" i="3"/>
  <c r="O429" i="3"/>
  <c r="N429" i="3"/>
  <c r="L429" i="3"/>
  <c r="J429" i="3"/>
  <c r="H429" i="3"/>
  <c r="U428" i="3"/>
  <c r="O428" i="3"/>
  <c r="N428" i="3"/>
  <c r="L428" i="3"/>
  <c r="J428" i="3"/>
  <c r="H428" i="3"/>
  <c r="U427" i="3"/>
  <c r="O427" i="3"/>
  <c r="N427" i="3"/>
  <c r="L427" i="3"/>
  <c r="J427" i="3"/>
  <c r="H427" i="3"/>
  <c r="U426" i="3"/>
  <c r="O426" i="3"/>
  <c r="N426" i="3"/>
  <c r="L426" i="3"/>
  <c r="J426" i="3"/>
  <c r="H426" i="3"/>
  <c r="U425" i="3"/>
  <c r="O425" i="3"/>
  <c r="N425" i="3"/>
  <c r="L425" i="3"/>
  <c r="J425" i="3"/>
  <c r="H425" i="3"/>
  <c r="U424" i="3"/>
  <c r="O424" i="3"/>
  <c r="N424" i="3"/>
  <c r="L424" i="3"/>
  <c r="J424" i="3"/>
  <c r="H424" i="3"/>
  <c r="U423" i="3"/>
  <c r="O423" i="3"/>
  <c r="N423" i="3"/>
  <c r="L423" i="3"/>
  <c r="J423" i="3"/>
  <c r="H423" i="3"/>
  <c r="U422" i="3"/>
  <c r="O422" i="3"/>
  <c r="N422" i="3"/>
  <c r="L422" i="3"/>
  <c r="J422" i="3"/>
  <c r="H422" i="3"/>
  <c r="U421" i="3"/>
  <c r="O421" i="3"/>
  <c r="N421" i="3"/>
  <c r="L421" i="3"/>
  <c r="J421" i="3"/>
  <c r="H421" i="3"/>
  <c r="U420" i="3"/>
  <c r="O420" i="3"/>
  <c r="N420" i="3"/>
  <c r="L420" i="3"/>
  <c r="J420" i="3"/>
  <c r="H420" i="3"/>
  <c r="U419" i="3"/>
  <c r="O419" i="3"/>
  <c r="N419" i="3"/>
  <c r="L419" i="3"/>
  <c r="J419" i="3"/>
  <c r="H419" i="3"/>
  <c r="U418" i="3"/>
  <c r="O418" i="3"/>
  <c r="N418" i="3"/>
  <c r="L418" i="3"/>
  <c r="J418" i="3"/>
  <c r="H418" i="3"/>
  <c r="U417" i="3"/>
  <c r="O417" i="3"/>
  <c r="N417" i="3"/>
  <c r="L417" i="3"/>
  <c r="J417" i="3"/>
  <c r="H417" i="3"/>
  <c r="U416" i="3"/>
  <c r="O416" i="3"/>
  <c r="N416" i="3"/>
  <c r="L416" i="3"/>
  <c r="J416" i="3"/>
  <c r="H416" i="3"/>
  <c r="U415" i="3"/>
  <c r="O415" i="3"/>
  <c r="N415" i="3"/>
  <c r="L415" i="3"/>
  <c r="J415" i="3"/>
  <c r="H415" i="3"/>
  <c r="U414" i="3"/>
  <c r="O414" i="3"/>
  <c r="N414" i="3"/>
  <c r="L414" i="3"/>
  <c r="J414" i="3"/>
  <c r="H414" i="3"/>
  <c r="U413" i="3"/>
  <c r="O413" i="3"/>
  <c r="N413" i="3"/>
  <c r="L413" i="3"/>
  <c r="J413" i="3"/>
  <c r="H413" i="3"/>
  <c r="U412" i="3"/>
  <c r="O412" i="3"/>
  <c r="N412" i="3"/>
  <c r="L412" i="3"/>
  <c r="J412" i="3"/>
  <c r="H412" i="3"/>
  <c r="U411" i="3"/>
  <c r="O411" i="3"/>
  <c r="N411" i="3"/>
  <c r="L411" i="3"/>
  <c r="J411" i="3"/>
  <c r="H411" i="3"/>
  <c r="U410" i="3"/>
  <c r="O410" i="3"/>
  <c r="N410" i="3"/>
  <c r="L410" i="3"/>
  <c r="J410" i="3"/>
  <c r="H410" i="3"/>
  <c r="U409" i="3"/>
  <c r="O409" i="3"/>
  <c r="N409" i="3"/>
  <c r="L409" i="3"/>
  <c r="J409" i="3"/>
  <c r="H409" i="3"/>
  <c r="U408" i="3"/>
  <c r="O408" i="3"/>
  <c r="N408" i="3"/>
  <c r="L408" i="3"/>
  <c r="J408" i="3"/>
  <c r="H408" i="3"/>
  <c r="U407" i="3"/>
  <c r="O407" i="3"/>
  <c r="N407" i="3"/>
  <c r="L407" i="3"/>
  <c r="J407" i="3"/>
  <c r="H407" i="3"/>
  <c r="U406" i="3"/>
  <c r="O406" i="3"/>
  <c r="N406" i="3"/>
  <c r="L406" i="3"/>
  <c r="J406" i="3"/>
  <c r="H406" i="3"/>
  <c r="U405" i="3"/>
  <c r="O405" i="3"/>
  <c r="N405" i="3"/>
  <c r="L405" i="3"/>
  <c r="J405" i="3"/>
  <c r="H405" i="3"/>
  <c r="U404" i="3"/>
  <c r="O404" i="3"/>
  <c r="N404" i="3"/>
  <c r="L404" i="3"/>
  <c r="J404" i="3"/>
  <c r="H404" i="3"/>
  <c r="U403" i="3"/>
  <c r="O403" i="3"/>
  <c r="N403" i="3"/>
  <c r="L403" i="3"/>
  <c r="J403" i="3"/>
  <c r="H403" i="3"/>
  <c r="U402" i="3"/>
  <c r="O402" i="3"/>
  <c r="N402" i="3"/>
  <c r="L402" i="3"/>
  <c r="J402" i="3"/>
  <c r="H402" i="3"/>
  <c r="U401" i="3"/>
  <c r="O401" i="3"/>
  <c r="N401" i="3"/>
  <c r="L401" i="3"/>
  <c r="J401" i="3"/>
  <c r="H401" i="3"/>
  <c r="U400" i="3"/>
  <c r="O400" i="3"/>
  <c r="N400" i="3"/>
  <c r="L400" i="3"/>
  <c r="J400" i="3"/>
  <c r="H400" i="3"/>
  <c r="U399" i="3"/>
  <c r="O399" i="3"/>
  <c r="N399" i="3"/>
  <c r="L399" i="3"/>
  <c r="J399" i="3"/>
  <c r="H399" i="3"/>
  <c r="U398" i="3"/>
  <c r="O398" i="3"/>
  <c r="N398" i="3"/>
  <c r="L398" i="3"/>
  <c r="J398" i="3"/>
  <c r="H398" i="3"/>
  <c r="U397" i="3"/>
  <c r="O397" i="3"/>
  <c r="N397" i="3"/>
  <c r="L397" i="3"/>
  <c r="J397" i="3"/>
  <c r="H397" i="3"/>
  <c r="U396" i="3"/>
  <c r="O396" i="3"/>
  <c r="N396" i="3"/>
  <c r="L396" i="3"/>
  <c r="J396" i="3"/>
  <c r="H396" i="3"/>
  <c r="U395" i="3"/>
  <c r="O395" i="3"/>
  <c r="N395" i="3"/>
  <c r="L395" i="3"/>
  <c r="J395" i="3"/>
  <c r="H395" i="3"/>
  <c r="U394" i="3"/>
  <c r="O394" i="3"/>
  <c r="N394" i="3"/>
  <c r="L394" i="3"/>
  <c r="J394" i="3"/>
  <c r="H394" i="3"/>
  <c r="U393" i="3"/>
  <c r="O393" i="3"/>
  <c r="N393" i="3"/>
  <c r="L393" i="3"/>
  <c r="J393" i="3"/>
  <c r="H393" i="3"/>
  <c r="U392" i="3"/>
  <c r="O392" i="3"/>
  <c r="N392" i="3"/>
  <c r="L392" i="3"/>
  <c r="J392" i="3"/>
  <c r="H392" i="3"/>
  <c r="U391" i="3"/>
  <c r="O391" i="3"/>
  <c r="N391" i="3"/>
  <c r="L391" i="3"/>
  <c r="J391" i="3"/>
  <c r="H391" i="3"/>
  <c r="U390" i="3"/>
  <c r="O390" i="3"/>
  <c r="N390" i="3"/>
  <c r="L390" i="3"/>
  <c r="J390" i="3"/>
  <c r="H390" i="3"/>
  <c r="U389" i="3"/>
  <c r="O389" i="3"/>
  <c r="N389" i="3"/>
  <c r="L389" i="3"/>
  <c r="J389" i="3"/>
  <c r="H389" i="3"/>
  <c r="U388" i="3"/>
  <c r="O388" i="3"/>
  <c r="N388" i="3"/>
  <c r="L388" i="3"/>
  <c r="J388" i="3"/>
  <c r="H388" i="3"/>
  <c r="U387" i="3"/>
  <c r="O387" i="3"/>
  <c r="N387" i="3"/>
  <c r="L387" i="3"/>
  <c r="J387" i="3"/>
  <c r="H387" i="3"/>
  <c r="U386" i="3"/>
  <c r="O386" i="3"/>
  <c r="N386" i="3"/>
  <c r="L386" i="3"/>
  <c r="J386" i="3"/>
  <c r="H386" i="3"/>
  <c r="U385" i="3"/>
  <c r="O385" i="3"/>
  <c r="N385" i="3"/>
  <c r="L385" i="3"/>
  <c r="J385" i="3"/>
  <c r="H385" i="3"/>
  <c r="U384" i="3"/>
  <c r="O384" i="3"/>
  <c r="N384" i="3"/>
  <c r="L384" i="3"/>
  <c r="J384" i="3"/>
  <c r="H384" i="3"/>
  <c r="U383" i="3"/>
  <c r="O383" i="3"/>
  <c r="N383" i="3"/>
  <c r="L383" i="3"/>
  <c r="J383" i="3"/>
  <c r="H383" i="3"/>
  <c r="U382" i="3"/>
  <c r="O382" i="3"/>
  <c r="N382" i="3"/>
  <c r="L382" i="3"/>
  <c r="J382" i="3"/>
  <c r="H382" i="3"/>
  <c r="U381" i="3"/>
  <c r="O381" i="3"/>
  <c r="N381" i="3"/>
  <c r="L381" i="3"/>
  <c r="J381" i="3"/>
  <c r="H381" i="3"/>
  <c r="U380" i="3"/>
  <c r="O380" i="3"/>
  <c r="N380" i="3"/>
  <c r="L380" i="3"/>
  <c r="J380" i="3"/>
  <c r="H380" i="3"/>
  <c r="U379" i="3"/>
  <c r="O379" i="3"/>
  <c r="N379" i="3"/>
  <c r="L379" i="3"/>
  <c r="J379" i="3"/>
  <c r="H379" i="3"/>
  <c r="U378" i="3"/>
  <c r="O378" i="3"/>
  <c r="N378" i="3"/>
  <c r="L378" i="3"/>
  <c r="J378" i="3"/>
  <c r="H378" i="3"/>
  <c r="U377" i="3"/>
  <c r="O377" i="3"/>
  <c r="N377" i="3"/>
  <c r="L377" i="3"/>
  <c r="J377" i="3"/>
  <c r="H377" i="3"/>
  <c r="U376" i="3"/>
  <c r="O376" i="3"/>
  <c r="N376" i="3"/>
  <c r="L376" i="3"/>
  <c r="J376" i="3"/>
  <c r="H376" i="3"/>
  <c r="U375" i="3"/>
  <c r="O375" i="3"/>
  <c r="N375" i="3"/>
  <c r="L375" i="3"/>
  <c r="J375" i="3"/>
  <c r="H375" i="3"/>
  <c r="U374" i="3"/>
  <c r="O374" i="3"/>
  <c r="N374" i="3"/>
  <c r="L374" i="3"/>
  <c r="J374" i="3"/>
  <c r="H374" i="3"/>
  <c r="U373" i="3"/>
  <c r="O373" i="3"/>
  <c r="N373" i="3"/>
  <c r="L373" i="3"/>
  <c r="J373" i="3"/>
  <c r="H373" i="3"/>
  <c r="U372" i="3"/>
  <c r="O372" i="3"/>
  <c r="N372" i="3"/>
  <c r="L372" i="3"/>
  <c r="J372" i="3"/>
  <c r="H372" i="3"/>
  <c r="U371" i="3"/>
  <c r="O371" i="3"/>
  <c r="N371" i="3"/>
  <c r="L371" i="3"/>
  <c r="J371" i="3"/>
  <c r="H371" i="3"/>
  <c r="U370" i="3"/>
  <c r="O370" i="3"/>
  <c r="N370" i="3"/>
  <c r="L370" i="3"/>
  <c r="J370" i="3"/>
  <c r="H370" i="3"/>
  <c r="U369" i="3"/>
  <c r="O369" i="3"/>
  <c r="N369" i="3"/>
  <c r="L369" i="3"/>
  <c r="J369" i="3"/>
  <c r="H369" i="3"/>
  <c r="U368" i="3"/>
  <c r="O368" i="3"/>
  <c r="N368" i="3"/>
  <c r="L368" i="3"/>
  <c r="J368" i="3"/>
  <c r="H368" i="3"/>
  <c r="U367" i="3"/>
  <c r="O367" i="3"/>
  <c r="N367" i="3"/>
  <c r="L367" i="3"/>
  <c r="J367" i="3"/>
  <c r="H367" i="3"/>
  <c r="U366" i="3"/>
  <c r="O366" i="3"/>
  <c r="N366" i="3"/>
  <c r="L366" i="3"/>
  <c r="J366" i="3"/>
  <c r="H366" i="3"/>
  <c r="U365" i="3"/>
  <c r="O365" i="3"/>
  <c r="N365" i="3"/>
  <c r="L365" i="3"/>
  <c r="J365" i="3"/>
  <c r="H365" i="3"/>
  <c r="U364" i="3"/>
  <c r="O364" i="3"/>
  <c r="N364" i="3"/>
  <c r="L364" i="3"/>
  <c r="J364" i="3"/>
  <c r="H364" i="3"/>
  <c r="U363" i="3"/>
  <c r="O363" i="3"/>
  <c r="N363" i="3"/>
  <c r="L363" i="3"/>
  <c r="J363" i="3"/>
  <c r="H363" i="3"/>
  <c r="U362" i="3"/>
  <c r="O362" i="3"/>
  <c r="N362" i="3"/>
  <c r="L362" i="3"/>
  <c r="J362" i="3"/>
  <c r="H362" i="3"/>
  <c r="U361" i="3"/>
  <c r="O361" i="3"/>
  <c r="N361" i="3"/>
  <c r="L361" i="3"/>
  <c r="J361" i="3"/>
  <c r="H361" i="3"/>
  <c r="U360" i="3"/>
  <c r="O360" i="3"/>
  <c r="N360" i="3"/>
  <c r="L360" i="3"/>
  <c r="J360" i="3"/>
  <c r="H360" i="3"/>
  <c r="U359" i="3"/>
  <c r="O359" i="3"/>
  <c r="N359" i="3"/>
  <c r="L359" i="3"/>
  <c r="J359" i="3"/>
  <c r="H359" i="3"/>
  <c r="U358" i="3"/>
  <c r="O358" i="3"/>
  <c r="N358" i="3"/>
  <c r="L358" i="3"/>
  <c r="J358" i="3"/>
  <c r="H358" i="3"/>
  <c r="U357" i="3"/>
  <c r="O357" i="3"/>
  <c r="N357" i="3"/>
  <c r="L357" i="3"/>
  <c r="J357" i="3"/>
  <c r="H357" i="3"/>
  <c r="U356" i="3"/>
  <c r="O356" i="3"/>
  <c r="N356" i="3"/>
  <c r="L356" i="3"/>
  <c r="J356" i="3"/>
  <c r="H356" i="3"/>
  <c r="U355" i="3"/>
  <c r="O355" i="3"/>
  <c r="N355" i="3"/>
  <c r="L355" i="3"/>
  <c r="J355" i="3"/>
  <c r="H355" i="3"/>
  <c r="U354" i="3"/>
  <c r="O354" i="3"/>
  <c r="N354" i="3"/>
  <c r="L354" i="3"/>
  <c r="J354" i="3"/>
  <c r="H354" i="3"/>
  <c r="U353" i="3"/>
  <c r="O353" i="3"/>
  <c r="N353" i="3"/>
  <c r="L353" i="3"/>
  <c r="J353" i="3"/>
  <c r="H353" i="3"/>
  <c r="U352" i="3"/>
  <c r="O352" i="3"/>
  <c r="N352" i="3"/>
  <c r="L352" i="3"/>
  <c r="J352" i="3"/>
  <c r="H352" i="3"/>
  <c r="U351" i="3"/>
  <c r="O351" i="3"/>
  <c r="N351" i="3"/>
  <c r="L351" i="3"/>
  <c r="J351" i="3"/>
  <c r="H351" i="3"/>
  <c r="U350" i="3"/>
  <c r="O350" i="3"/>
  <c r="N350" i="3"/>
  <c r="L350" i="3"/>
  <c r="J350" i="3"/>
  <c r="H350" i="3"/>
  <c r="U349" i="3"/>
  <c r="O349" i="3"/>
  <c r="N349" i="3"/>
  <c r="L349" i="3"/>
  <c r="J349" i="3"/>
  <c r="H349" i="3"/>
  <c r="U348" i="3"/>
  <c r="O348" i="3"/>
  <c r="N348" i="3"/>
  <c r="L348" i="3"/>
  <c r="J348" i="3"/>
  <c r="H348" i="3"/>
  <c r="U347" i="3"/>
  <c r="O347" i="3"/>
  <c r="N347" i="3"/>
  <c r="L347" i="3"/>
  <c r="J347" i="3"/>
  <c r="H347" i="3"/>
  <c r="U346" i="3"/>
  <c r="O346" i="3"/>
  <c r="N346" i="3"/>
  <c r="L346" i="3"/>
  <c r="J346" i="3"/>
  <c r="H346" i="3"/>
  <c r="U345" i="3"/>
  <c r="O345" i="3"/>
  <c r="N345" i="3"/>
  <c r="L345" i="3"/>
  <c r="J345" i="3"/>
  <c r="H345" i="3"/>
  <c r="U344" i="3"/>
  <c r="O344" i="3"/>
  <c r="N344" i="3"/>
  <c r="L344" i="3"/>
  <c r="J344" i="3"/>
  <c r="H344" i="3"/>
  <c r="U343" i="3"/>
  <c r="O343" i="3"/>
  <c r="N343" i="3"/>
  <c r="L343" i="3"/>
  <c r="J343" i="3"/>
  <c r="H343" i="3"/>
  <c r="U342" i="3"/>
  <c r="O342" i="3"/>
  <c r="N342" i="3"/>
  <c r="L342" i="3"/>
  <c r="J342" i="3"/>
  <c r="H342" i="3"/>
  <c r="U341" i="3"/>
  <c r="O341" i="3"/>
  <c r="N341" i="3"/>
  <c r="L341" i="3"/>
  <c r="J341" i="3"/>
  <c r="H341" i="3"/>
  <c r="U340" i="3"/>
  <c r="O340" i="3"/>
  <c r="N340" i="3"/>
  <c r="L340" i="3"/>
  <c r="J340" i="3"/>
  <c r="H340" i="3"/>
  <c r="U339" i="3"/>
  <c r="O339" i="3"/>
  <c r="N339" i="3"/>
  <c r="L339" i="3"/>
  <c r="J339" i="3"/>
  <c r="H339" i="3"/>
  <c r="U338" i="3"/>
  <c r="O338" i="3"/>
  <c r="N338" i="3"/>
  <c r="L338" i="3"/>
  <c r="J338" i="3"/>
  <c r="H338" i="3"/>
  <c r="U337" i="3"/>
  <c r="O337" i="3"/>
  <c r="N337" i="3"/>
  <c r="L337" i="3"/>
  <c r="J337" i="3"/>
  <c r="H337" i="3"/>
  <c r="U336" i="3"/>
  <c r="O336" i="3"/>
  <c r="N336" i="3"/>
  <c r="L336" i="3"/>
  <c r="J336" i="3"/>
  <c r="H336" i="3"/>
  <c r="U335" i="3"/>
  <c r="O335" i="3"/>
  <c r="N335" i="3"/>
  <c r="L335" i="3"/>
  <c r="J335" i="3"/>
  <c r="H335" i="3"/>
  <c r="U334" i="3"/>
  <c r="O334" i="3"/>
  <c r="N334" i="3"/>
  <c r="L334" i="3"/>
  <c r="J334" i="3"/>
  <c r="H334" i="3"/>
  <c r="U333" i="3"/>
  <c r="O333" i="3"/>
  <c r="N333" i="3"/>
  <c r="L333" i="3"/>
  <c r="J333" i="3"/>
  <c r="H333" i="3"/>
  <c r="U332" i="3"/>
  <c r="O332" i="3"/>
  <c r="N332" i="3"/>
  <c r="L332" i="3"/>
  <c r="J332" i="3"/>
  <c r="H332" i="3"/>
  <c r="U331" i="3"/>
  <c r="O331" i="3"/>
  <c r="N331" i="3"/>
  <c r="L331" i="3"/>
  <c r="J331" i="3"/>
  <c r="H331" i="3"/>
  <c r="U330" i="3"/>
  <c r="O330" i="3"/>
  <c r="N330" i="3"/>
  <c r="L330" i="3"/>
  <c r="J330" i="3"/>
  <c r="H330" i="3"/>
  <c r="U329" i="3"/>
  <c r="O329" i="3"/>
  <c r="N329" i="3"/>
  <c r="L329" i="3"/>
  <c r="J329" i="3"/>
  <c r="H329" i="3"/>
  <c r="U328" i="3"/>
  <c r="O328" i="3"/>
  <c r="N328" i="3"/>
  <c r="L328" i="3"/>
  <c r="J328" i="3"/>
  <c r="H328" i="3"/>
  <c r="U327" i="3"/>
  <c r="O327" i="3"/>
  <c r="N327" i="3"/>
  <c r="L327" i="3"/>
  <c r="J327" i="3"/>
  <c r="H327" i="3"/>
  <c r="U326" i="3"/>
  <c r="O326" i="3"/>
  <c r="N326" i="3"/>
  <c r="L326" i="3"/>
  <c r="J326" i="3"/>
  <c r="H326" i="3"/>
  <c r="U325" i="3"/>
  <c r="O325" i="3"/>
  <c r="N325" i="3"/>
  <c r="L325" i="3"/>
  <c r="J325" i="3"/>
  <c r="H325" i="3"/>
  <c r="U324" i="3"/>
  <c r="O324" i="3"/>
  <c r="N324" i="3"/>
  <c r="L324" i="3"/>
  <c r="J324" i="3"/>
  <c r="H324" i="3"/>
  <c r="U323" i="3"/>
  <c r="O323" i="3"/>
  <c r="N323" i="3"/>
  <c r="L323" i="3"/>
  <c r="J323" i="3"/>
  <c r="H323" i="3"/>
  <c r="U322" i="3"/>
  <c r="O322" i="3"/>
  <c r="N322" i="3"/>
  <c r="L322" i="3"/>
  <c r="J322" i="3"/>
  <c r="H322" i="3"/>
  <c r="U321" i="3"/>
  <c r="O321" i="3"/>
  <c r="N321" i="3"/>
  <c r="L321" i="3"/>
  <c r="J321" i="3"/>
  <c r="H321" i="3"/>
  <c r="U320" i="3"/>
  <c r="O320" i="3"/>
  <c r="N320" i="3"/>
  <c r="L320" i="3"/>
  <c r="J320" i="3"/>
  <c r="H320" i="3"/>
  <c r="U319" i="3"/>
  <c r="O319" i="3"/>
  <c r="N319" i="3"/>
  <c r="L319" i="3"/>
  <c r="J319" i="3"/>
  <c r="H319" i="3"/>
  <c r="U318" i="3"/>
  <c r="O318" i="3"/>
  <c r="N318" i="3"/>
  <c r="L318" i="3"/>
  <c r="J318" i="3"/>
  <c r="H318" i="3"/>
  <c r="U317" i="3"/>
  <c r="O317" i="3"/>
  <c r="N317" i="3"/>
  <c r="L317" i="3"/>
  <c r="J317" i="3"/>
  <c r="H317" i="3"/>
  <c r="U316" i="3"/>
  <c r="O316" i="3"/>
  <c r="N316" i="3"/>
  <c r="L316" i="3"/>
  <c r="J316" i="3"/>
  <c r="H316" i="3"/>
  <c r="U315" i="3"/>
  <c r="O315" i="3"/>
  <c r="N315" i="3"/>
  <c r="L315" i="3"/>
  <c r="J315" i="3"/>
  <c r="H315" i="3"/>
  <c r="U314" i="3"/>
  <c r="O314" i="3"/>
  <c r="N314" i="3"/>
  <c r="L314" i="3"/>
  <c r="J314" i="3"/>
  <c r="H314" i="3"/>
  <c r="U313" i="3"/>
  <c r="O313" i="3"/>
  <c r="N313" i="3"/>
  <c r="L313" i="3"/>
  <c r="J313" i="3"/>
  <c r="H313" i="3"/>
  <c r="U312" i="3"/>
  <c r="O312" i="3"/>
  <c r="N312" i="3"/>
  <c r="L312" i="3"/>
  <c r="J312" i="3"/>
  <c r="H312" i="3"/>
  <c r="U311" i="3"/>
  <c r="O311" i="3"/>
  <c r="N311" i="3"/>
  <c r="L311" i="3"/>
  <c r="J311" i="3"/>
  <c r="H311" i="3"/>
  <c r="U310" i="3"/>
  <c r="O310" i="3"/>
  <c r="N310" i="3"/>
  <c r="L310" i="3"/>
  <c r="J310" i="3"/>
  <c r="H310" i="3"/>
  <c r="U309" i="3"/>
  <c r="O309" i="3"/>
  <c r="N309" i="3"/>
  <c r="L309" i="3"/>
  <c r="J309" i="3"/>
  <c r="H309" i="3"/>
  <c r="U308" i="3"/>
  <c r="O308" i="3"/>
  <c r="N308" i="3"/>
  <c r="L308" i="3"/>
  <c r="J308" i="3"/>
  <c r="H308" i="3"/>
  <c r="U307" i="3"/>
  <c r="O307" i="3"/>
  <c r="N307" i="3"/>
  <c r="L307" i="3"/>
  <c r="J307" i="3"/>
  <c r="H307" i="3"/>
  <c r="U306" i="3"/>
  <c r="O306" i="3"/>
  <c r="N306" i="3"/>
  <c r="L306" i="3"/>
  <c r="J306" i="3"/>
  <c r="H306" i="3"/>
  <c r="U305" i="3"/>
  <c r="O305" i="3"/>
  <c r="N305" i="3"/>
  <c r="L305" i="3"/>
  <c r="J305" i="3"/>
  <c r="H305" i="3"/>
  <c r="U304" i="3"/>
  <c r="O304" i="3"/>
  <c r="N304" i="3"/>
  <c r="L304" i="3"/>
  <c r="J304" i="3"/>
  <c r="H304" i="3"/>
  <c r="U303" i="3"/>
  <c r="O303" i="3"/>
  <c r="N303" i="3"/>
  <c r="L303" i="3"/>
  <c r="J303" i="3"/>
  <c r="H303" i="3"/>
  <c r="U302" i="3"/>
  <c r="O302" i="3"/>
  <c r="N302" i="3"/>
  <c r="L302" i="3"/>
  <c r="J302" i="3"/>
  <c r="H302" i="3"/>
  <c r="U301" i="3"/>
  <c r="O301" i="3"/>
  <c r="N301" i="3"/>
  <c r="L301" i="3"/>
  <c r="J301" i="3"/>
  <c r="H301" i="3"/>
  <c r="U300" i="3"/>
  <c r="O300" i="3"/>
  <c r="N300" i="3"/>
  <c r="L300" i="3"/>
  <c r="J300" i="3"/>
  <c r="H300" i="3"/>
  <c r="U299" i="3"/>
  <c r="O299" i="3"/>
  <c r="N299" i="3"/>
  <c r="L299" i="3"/>
  <c r="J299" i="3"/>
  <c r="H299" i="3"/>
  <c r="U298" i="3"/>
  <c r="O298" i="3"/>
  <c r="N298" i="3"/>
  <c r="L298" i="3"/>
  <c r="J298" i="3"/>
  <c r="H298" i="3"/>
  <c r="U297" i="3"/>
  <c r="O297" i="3"/>
  <c r="N297" i="3"/>
  <c r="L297" i="3"/>
  <c r="J297" i="3"/>
  <c r="H297" i="3"/>
  <c r="U296" i="3"/>
  <c r="O296" i="3"/>
  <c r="N296" i="3"/>
  <c r="L296" i="3"/>
  <c r="J296" i="3"/>
  <c r="H296" i="3"/>
  <c r="U295" i="3"/>
  <c r="O295" i="3"/>
  <c r="N295" i="3"/>
  <c r="L295" i="3"/>
  <c r="J295" i="3"/>
  <c r="H295" i="3"/>
  <c r="U294" i="3"/>
  <c r="O294" i="3"/>
  <c r="N294" i="3"/>
  <c r="L294" i="3"/>
  <c r="J294" i="3"/>
  <c r="H294" i="3"/>
  <c r="U293" i="3"/>
  <c r="O293" i="3"/>
  <c r="N293" i="3"/>
  <c r="L293" i="3"/>
  <c r="J293" i="3"/>
  <c r="H293" i="3"/>
  <c r="U292" i="3"/>
  <c r="O292" i="3"/>
  <c r="N292" i="3"/>
  <c r="L292" i="3"/>
  <c r="J292" i="3"/>
  <c r="H292" i="3"/>
  <c r="U291" i="3"/>
  <c r="O291" i="3"/>
  <c r="N291" i="3"/>
  <c r="L291" i="3"/>
  <c r="J291" i="3"/>
  <c r="H291" i="3"/>
  <c r="U290" i="3"/>
  <c r="O290" i="3"/>
  <c r="N290" i="3"/>
  <c r="L290" i="3"/>
  <c r="J290" i="3"/>
  <c r="H290" i="3"/>
  <c r="U289" i="3"/>
  <c r="O289" i="3"/>
  <c r="N289" i="3"/>
  <c r="L289" i="3"/>
  <c r="J289" i="3"/>
  <c r="H289" i="3"/>
  <c r="U288" i="3"/>
  <c r="O288" i="3"/>
  <c r="N288" i="3"/>
  <c r="L288" i="3"/>
  <c r="J288" i="3"/>
  <c r="H288" i="3"/>
  <c r="U287" i="3"/>
  <c r="O287" i="3"/>
  <c r="N287" i="3"/>
  <c r="L287" i="3"/>
  <c r="J287" i="3"/>
  <c r="H287" i="3"/>
  <c r="U286" i="3"/>
  <c r="O286" i="3"/>
  <c r="N286" i="3"/>
  <c r="L286" i="3"/>
  <c r="J286" i="3"/>
  <c r="H286" i="3"/>
  <c r="U285" i="3"/>
  <c r="O285" i="3"/>
  <c r="N285" i="3"/>
  <c r="L285" i="3"/>
  <c r="J285" i="3"/>
  <c r="H285" i="3"/>
  <c r="U284" i="3"/>
  <c r="O284" i="3"/>
  <c r="N284" i="3"/>
  <c r="L284" i="3"/>
  <c r="J284" i="3"/>
  <c r="H284" i="3"/>
  <c r="U283" i="3"/>
  <c r="O283" i="3"/>
  <c r="N283" i="3"/>
  <c r="L283" i="3"/>
  <c r="J283" i="3"/>
  <c r="H283" i="3"/>
  <c r="U282" i="3"/>
  <c r="O282" i="3"/>
  <c r="N282" i="3"/>
  <c r="L282" i="3"/>
  <c r="J282" i="3"/>
  <c r="H282" i="3"/>
  <c r="U281" i="3"/>
  <c r="O281" i="3"/>
  <c r="N281" i="3"/>
  <c r="L281" i="3"/>
  <c r="J281" i="3"/>
  <c r="H281" i="3"/>
  <c r="U280" i="3"/>
  <c r="O280" i="3"/>
  <c r="N280" i="3"/>
  <c r="L280" i="3"/>
  <c r="J280" i="3"/>
  <c r="H280" i="3"/>
  <c r="U279" i="3"/>
  <c r="O279" i="3"/>
  <c r="N279" i="3"/>
  <c r="L279" i="3"/>
  <c r="J279" i="3"/>
  <c r="H279" i="3"/>
  <c r="U278" i="3"/>
  <c r="O278" i="3"/>
  <c r="N278" i="3"/>
  <c r="L278" i="3"/>
  <c r="J278" i="3"/>
  <c r="H278" i="3"/>
  <c r="U277" i="3"/>
  <c r="O277" i="3"/>
  <c r="N277" i="3"/>
  <c r="L277" i="3"/>
  <c r="J277" i="3"/>
  <c r="H277" i="3"/>
  <c r="U276" i="3"/>
  <c r="O276" i="3"/>
  <c r="N276" i="3"/>
  <c r="L276" i="3"/>
  <c r="J276" i="3"/>
  <c r="H276" i="3"/>
  <c r="U275" i="3"/>
  <c r="O275" i="3"/>
  <c r="N275" i="3"/>
  <c r="L275" i="3"/>
  <c r="J275" i="3"/>
  <c r="H275" i="3"/>
  <c r="U274" i="3"/>
  <c r="O274" i="3"/>
  <c r="N274" i="3"/>
  <c r="L274" i="3"/>
  <c r="J274" i="3"/>
  <c r="H274" i="3"/>
  <c r="U273" i="3"/>
  <c r="O273" i="3"/>
  <c r="N273" i="3"/>
  <c r="L273" i="3"/>
  <c r="J273" i="3"/>
  <c r="H273" i="3"/>
  <c r="U272" i="3"/>
  <c r="O272" i="3"/>
  <c r="N272" i="3"/>
  <c r="L272" i="3"/>
  <c r="J272" i="3"/>
  <c r="H272" i="3"/>
  <c r="U271" i="3"/>
  <c r="O271" i="3"/>
  <c r="N271" i="3"/>
  <c r="L271" i="3"/>
  <c r="J271" i="3"/>
  <c r="H271" i="3"/>
  <c r="U270" i="3"/>
  <c r="O270" i="3"/>
  <c r="N270" i="3"/>
  <c r="L270" i="3"/>
  <c r="J270" i="3"/>
  <c r="H270" i="3"/>
  <c r="U269" i="3"/>
  <c r="O269" i="3"/>
  <c r="N269" i="3"/>
  <c r="L269" i="3"/>
  <c r="J269" i="3"/>
  <c r="H269" i="3"/>
  <c r="U268" i="3"/>
  <c r="O268" i="3"/>
  <c r="N268" i="3"/>
  <c r="L268" i="3"/>
  <c r="J268" i="3"/>
  <c r="H268" i="3"/>
  <c r="U267" i="3"/>
  <c r="O267" i="3"/>
  <c r="N267" i="3"/>
  <c r="L267" i="3"/>
  <c r="J267" i="3"/>
  <c r="H267" i="3"/>
  <c r="U266" i="3"/>
  <c r="O266" i="3"/>
  <c r="N266" i="3"/>
  <c r="L266" i="3"/>
  <c r="J266" i="3"/>
  <c r="H266" i="3"/>
  <c r="U265" i="3"/>
  <c r="O265" i="3"/>
  <c r="N265" i="3"/>
  <c r="L265" i="3"/>
  <c r="J265" i="3"/>
  <c r="H265" i="3"/>
  <c r="U264" i="3"/>
  <c r="O264" i="3"/>
  <c r="N264" i="3"/>
  <c r="L264" i="3"/>
  <c r="J264" i="3"/>
  <c r="H264" i="3"/>
  <c r="U263" i="3"/>
  <c r="O263" i="3"/>
  <c r="N263" i="3"/>
  <c r="L263" i="3"/>
  <c r="J263" i="3"/>
  <c r="H263" i="3"/>
  <c r="U262" i="3"/>
  <c r="O262" i="3"/>
  <c r="N262" i="3"/>
  <c r="L262" i="3"/>
  <c r="J262" i="3"/>
  <c r="H262" i="3"/>
  <c r="U261" i="3"/>
  <c r="O261" i="3"/>
  <c r="N261" i="3"/>
  <c r="L261" i="3"/>
  <c r="J261" i="3"/>
  <c r="H261" i="3"/>
  <c r="U260" i="3"/>
  <c r="O260" i="3"/>
  <c r="N260" i="3"/>
  <c r="L260" i="3"/>
  <c r="J260" i="3"/>
  <c r="H260" i="3"/>
  <c r="U259" i="3"/>
  <c r="O259" i="3"/>
  <c r="N259" i="3"/>
  <c r="L259" i="3"/>
  <c r="J259" i="3"/>
  <c r="H259" i="3"/>
  <c r="U258" i="3"/>
  <c r="O258" i="3"/>
  <c r="N258" i="3"/>
  <c r="L258" i="3"/>
  <c r="J258" i="3"/>
  <c r="H258" i="3"/>
  <c r="U257" i="3"/>
  <c r="O257" i="3"/>
  <c r="N257" i="3"/>
  <c r="L257" i="3"/>
  <c r="J257" i="3"/>
  <c r="H257" i="3"/>
  <c r="U256" i="3"/>
  <c r="O256" i="3"/>
  <c r="N256" i="3"/>
  <c r="L256" i="3"/>
  <c r="J256" i="3"/>
  <c r="H256" i="3"/>
  <c r="U255" i="3"/>
  <c r="O255" i="3"/>
  <c r="N255" i="3"/>
  <c r="L255" i="3"/>
  <c r="J255" i="3"/>
  <c r="H255" i="3"/>
  <c r="U254" i="3"/>
  <c r="O254" i="3"/>
  <c r="N254" i="3"/>
  <c r="L254" i="3"/>
  <c r="J254" i="3"/>
  <c r="H254" i="3"/>
  <c r="U253" i="3"/>
  <c r="O253" i="3"/>
  <c r="N253" i="3"/>
  <c r="L253" i="3"/>
  <c r="J253" i="3"/>
  <c r="H253" i="3"/>
  <c r="U252" i="3"/>
  <c r="O252" i="3"/>
  <c r="N252" i="3"/>
  <c r="L252" i="3"/>
  <c r="J252" i="3"/>
  <c r="H252" i="3"/>
  <c r="U251" i="3"/>
  <c r="O251" i="3"/>
  <c r="N251" i="3"/>
  <c r="L251" i="3"/>
  <c r="J251" i="3"/>
  <c r="H251" i="3"/>
  <c r="U250" i="3"/>
  <c r="O250" i="3"/>
  <c r="N250" i="3"/>
  <c r="L250" i="3"/>
  <c r="J250" i="3"/>
  <c r="H250" i="3"/>
  <c r="U249" i="3"/>
  <c r="O249" i="3"/>
  <c r="N249" i="3"/>
  <c r="L249" i="3"/>
  <c r="J249" i="3"/>
  <c r="H249" i="3"/>
  <c r="U248" i="3"/>
  <c r="O248" i="3"/>
  <c r="N248" i="3"/>
  <c r="L248" i="3"/>
  <c r="J248" i="3"/>
  <c r="H248" i="3"/>
  <c r="U247" i="3"/>
  <c r="O247" i="3"/>
  <c r="N247" i="3"/>
  <c r="L247" i="3"/>
  <c r="J247" i="3"/>
  <c r="H247" i="3"/>
  <c r="U246" i="3"/>
  <c r="O246" i="3"/>
  <c r="N246" i="3"/>
  <c r="L246" i="3"/>
  <c r="J246" i="3"/>
  <c r="H246" i="3"/>
  <c r="U245" i="3"/>
  <c r="O245" i="3"/>
  <c r="N245" i="3"/>
  <c r="L245" i="3"/>
  <c r="J245" i="3"/>
  <c r="H245" i="3"/>
  <c r="U244" i="3"/>
  <c r="O244" i="3"/>
  <c r="N244" i="3"/>
  <c r="L244" i="3"/>
  <c r="J244" i="3"/>
  <c r="H244" i="3"/>
  <c r="U243" i="3"/>
  <c r="O243" i="3"/>
  <c r="N243" i="3"/>
  <c r="L243" i="3"/>
  <c r="J243" i="3"/>
  <c r="H243" i="3"/>
  <c r="U242" i="3"/>
  <c r="O242" i="3"/>
  <c r="N242" i="3"/>
  <c r="L242" i="3"/>
  <c r="J242" i="3"/>
  <c r="H242" i="3"/>
  <c r="U241" i="3"/>
  <c r="O241" i="3"/>
  <c r="N241" i="3"/>
  <c r="L241" i="3"/>
  <c r="J241" i="3"/>
  <c r="H241" i="3"/>
  <c r="U240" i="3"/>
  <c r="O240" i="3"/>
  <c r="N240" i="3"/>
  <c r="L240" i="3"/>
  <c r="J240" i="3"/>
  <c r="H240" i="3"/>
  <c r="U239" i="3"/>
  <c r="O239" i="3"/>
  <c r="N239" i="3"/>
  <c r="L239" i="3"/>
  <c r="J239" i="3"/>
  <c r="H239" i="3"/>
  <c r="U238" i="3"/>
  <c r="O238" i="3"/>
  <c r="N238" i="3"/>
  <c r="L238" i="3"/>
  <c r="J238" i="3"/>
  <c r="H238" i="3"/>
  <c r="U237" i="3"/>
  <c r="O237" i="3"/>
  <c r="N237" i="3"/>
  <c r="L237" i="3"/>
  <c r="J237" i="3"/>
  <c r="H237" i="3"/>
  <c r="U236" i="3"/>
  <c r="O236" i="3"/>
  <c r="N236" i="3"/>
  <c r="L236" i="3"/>
  <c r="J236" i="3"/>
  <c r="H236" i="3"/>
  <c r="U235" i="3"/>
  <c r="O235" i="3"/>
  <c r="N235" i="3"/>
  <c r="L235" i="3"/>
  <c r="J235" i="3"/>
  <c r="H235" i="3"/>
  <c r="U234" i="3"/>
  <c r="O234" i="3"/>
  <c r="N234" i="3"/>
  <c r="L234" i="3"/>
  <c r="J234" i="3"/>
  <c r="H234" i="3"/>
  <c r="U233" i="3"/>
  <c r="O233" i="3"/>
  <c r="N233" i="3"/>
  <c r="L233" i="3"/>
  <c r="J233" i="3"/>
  <c r="H233" i="3"/>
  <c r="U232" i="3"/>
  <c r="O232" i="3"/>
  <c r="N232" i="3"/>
  <c r="L232" i="3"/>
  <c r="J232" i="3"/>
  <c r="H232" i="3"/>
  <c r="U231" i="3"/>
  <c r="O231" i="3"/>
  <c r="N231" i="3"/>
  <c r="L231" i="3"/>
  <c r="J231" i="3"/>
  <c r="H231" i="3"/>
  <c r="U230" i="3"/>
  <c r="O230" i="3"/>
  <c r="N230" i="3"/>
  <c r="L230" i="3"/>
  <c r="J230" i="3"/>
  <c r="H230" i="3"/>
  <c r="U229" i="3"/>
  <c r="O229" i="3"/>
  <c r="N229" i="3"/>
  <c r="L229" i="3"/>
  <c r="J229" i="3"/>
  <c r="H229" i="3"/>
  <c r="U228" i="3"/>
  <c r="O228" i="3"/>
  <c r="N228" i="3"/>
  <c r="L228" i="3"/>
  <c r="J228" i="3"/>
  <c r="H228" i="3"/>
  <c r="U227" i="3"/>
  <c r="O227" i="3"/>
  <c r="N227" i="3"/>
  <c r="L227" i="3"/>
  <c r="J227" i="3"/>
  <c r="H227" i="3"/>
  <c r="U226" i="3"/>
  <c r="O226" i="3"/>
  <c r="N226" i="3"/>
  <c r="L226" i="3"/>
  <c r="J226" i="3"/>
  <c r="H226" i="3"/>
  <c r="U225" i="3"/>
  <c r="O225" i="3"/>
  <c r="N225" i="3"/>
  <c r="L225" i="3"/>
  <c r="J225" i="3"/>
  <c r="H225" i="3"/>
  <c r="U224" i="3"/>
  <c r="O224" i="3"/>
  <c r="N224" i="3"/>
  <c r="L224" i="3"/>
  <c r="J224" i="3"/>
  <c r="H224" i="3"/>
  <c r="U223" i="3"/>
  <c r="O223" i="3"/>
  <c r="N223" i="3"/>
  <c r="L223" i="3"/>
  <c r="J223" i="3"/>
  <c r="H223" i="3"/>
  <c r="U222" i="3"/>
  <c r="O222" i="3"/>
  <c r="N222" i="3"/>
  <c r="L222" i="3"/>
  <c r="J222" i="3"/>
  <c r="H222" i="3"/>
  <c r="U221" i="3"/>
  <c r="O221" i="3"/>
  <c r="N221" i="3"/>
  <c r="L221" i="3"/>
  <c r="J221" i="3"/>
  <c r="H221" i="3"/>
  <c r="U220" i="3"/>
  <c r="O220" i="3"/>
  <c r="N220" i="3"/>
  <c r="L220" i="3"/>
  <c r="J220" i="3"/>
  <c r="H220" i="3"/>
  <c r="U219" i="3"/>
  <c r="O219" i="3"/>
  <c r="N219" i="3"/>
  <c r="L219" i="3"/>
  <c r="J219" i="3"/>
  <c r="H219" i="3"/>
  <c r="U218" i="3"/>
  <c r="O218" i="3"/>
  <c r="N218" i="3"/>
  <c r="L218" i="3"/>
  <c r="J218" i="3"/>
  <c r="H218" i="3"/>
  <c r="U217" i="3"/>
  <c r="O217" i="3"/>
  <c r="N217" i="3"/>
  <c r="L217" i="3"/>
  <c r="J217" i="3"/>
  <c r="H217" i="3"/>
  <c r="U216" i="3"/>
  <c r="O216" i="3"/>
  <c r="N216" i="3"/>
  <c r="L216" i="3"/>
  <c r="J216" i="3"/>
  <c r="H216" i="3"/>
  <c r="U215" i="3"/>
  <c r="O215" i="3"/>
  <c r="N215" i="3"/>
  <c r="L215" i="3"/>
  <c r="J215" i="3"/>
  <c r="H215" i="3"/>
  <c r="U214" i="3"/>
  <c r="O214" i="3"/>
  <c r="N214" i="3"/>
  <c r="L214" i="3"/>
  <c r="J214" i="3"/>
  <c r="H214" i="3"/>
  <c r="U213" i="3"/>
  <c r="O213" i="3"/>
  <c r="N213" i="3"/>
  <c r="L213" i="3"/>
  <c r="J213" i="3"/>
  <c r="H213" i="3"/>
  <c r="U212" i="3"/>
  <c r="O212" i="3"/>
  <c r="N212" i="3"/>
  <c r="L212" i="3"/>
  <c r="J212" i="3"/>
  <c r="H212" i="3"/>
  <c r="U211" i="3"/>
  <c r="O211" i="3"/>
  <c r="N211" i="3"/>
  <c r="L211" i="3"/>
  <c r="J211" i="3"/>
  <c r="H211" i="3"/>
  <c r="U210" i="3"/>
  <c r="O210" i="3"/>
  <c r="N210" i="3"/>
  <c r="L210" i="3"/>
  <c r="J210" i="3"/>
  <c r="H210" i="3"/>
  <c r="U209" i="3"/>
  <c r="O209" i="3"/>
  <c r="N209" i="3"/>
  <c r="L209" i="3"/>
  <c r="J209" i="3"/>
  <c r="H209" i="3"/>
  <c r="U208" i="3"/>
  <c r="O208" i="3"/>
  <c r="N208" i="3"/>
  <c r="L208" i="3"/>
  <c r="J208" i="3"/>
  <c r="H208" i="3"/>
  <c r="U207" i="3"/>
  <c r="O207" i="3"/>
  <c r="N207" i="3"/>
  <c r="L207" i="3"/>
  <c r="J207" i="3"/>
  <c r="H207" i="3"/>
  <c r="U206" i="3"/>
  <c r="O206" i="3"/>
  <c r="N206" i="3"/>
  <c r="L206" i="3"/>
  <c r="J206" i="3"/>
  <c r="H206" i="3"/>
  <c r="U205" i="3"/>
  <c r="O205" i="3"/>
  <c r="N205" i="3"/>
  <c r="L205" i="3"/>
  <c r="J205" i="3"/>
  <c r="H205" i="3"/>
  <c r="U204" i="3"/>
  <c r="O204" i="3"/>
  <c r="N204" i="3"/>
  <c r="L204" i="3"/>
  <c r="J204" i="3"/>
  <c r="H204" i="3"/>
  <c r="U203" i="3"/>
  <c r="O203" i="3"/>
  <c r="N203" i="3"/>
  <c r="L203" i="3"/>
  <c r="J203" i="3"/>
  <c r="H203" i="3"/>
  <c r="U202" i="3"/>
  <c r="O202" i="3"/>
  <c r="N202" i="3"/>
  <c r="L202" i="3"/>
  <c r="J202" i="3"/>
  <c r="H202" i="3"/>
  <c r="U201" i="3"/>
  <c r="O201" i="3"/>
  <c r="N201" i="3"/>
  <c r="L201" i="3"/>
  <c r="J201" i="3"/>
  <c r="H201" i="3"/>
  <c r="U200" i="3"/>
  <c r="O200" i="3"/>
  <c r="N200" i="3"/>
  <c r="L200" i="3"/>
  <c r="J200" i="3"/>
  <c r="H200" i="3"/>
  <c r="U199" i="3"/>
  <c r="O199" i="3"/>
  <c r="N199" i="3"/>
  <c r="L199" i="3"/>
  <c r="J199" i="3"/>
  <c r="H199" i="3"/>
  <c r="U198" i="3"/>
  <c r="O198" i="3"/>
  <c r="N198" i="3"/>
  <c r="L198" i="3"/>
  <c r="J198" i="3"/>
  <c r="H198" i="3"/>
  <c r="U197" i="3"/>
  <c r="O197" i="3"/>
  <c r="N197" i="3"/>
  <c r="L197" i="3"/>
  <c r="J197" i="3"/>
  <c r="H197" i="3"/>
  <c r="U196" i="3"/>
  <c r="O196" i="3"/>
  <c r="N196" i="3"/>
  <c r="L196" i="3"/>
  <c r="J196" i="3"/>
  <c r="H196" i="3"/>
  <c r="U195" i="3"/>
  <c r="O195" i="3"/>
  <c r="N195" i="3"/>
  <c r="L195" i="3"/>
  <c r="J195" i="3"/>
  <c r="H195" i="3"/>
  <c r="U194" i="3"/>
  <c r="O194" i="3"/>
  <c r="N194" i="3"/>
  <c r="L194" i="3"/>
  <c r="J194" i="3"/>
  <c r="H194" i="3"/>
  <c r="U193" i="3"/>
  <c r="O193" i="3"/>
  <c r="N193" i="3"/>
  <c r="L193" i="3"/>
  <c r="J193" i="3"/>
  <c r="H193" i="3"/>
  <c r="U192" i="3"/>
  <c r="O192" i="3"/>
  <c r="N192" i="3"/>
  <c r="L192" i="3"/>
  <c r="J192" i="3"/>
  <c r="H192" i="3"/>
  <c r="U191" i="3"/>
  <c r="O191" i="3"/>
  <c r="N191" i="3"/>
  <c r="L191" i="3"/>
  <c r="J191" i="3"/>
  <c r="H191" i="3"/>
  <c r="U190" i="3"/>
  <c r="O190" i="3"/>
  <c r="N190" i="3"/>
  <c r="L190" i="3"/>
  <c r="J190" i="3"/>
  <c r="H190" i="3"/>
  <c r="U189" i="3"/>
  <c r="O189" i="3"/>
  <c r="N189" i="3"/>
  <c r="L189" i="3"/>
  <c r="J189" i="3"/>
  <c r="H189" i="3"/>
  <c r="U188" i="3"/>
  <c r="O188" i="3"/>
  <c r="N188" i="3"/>
  <c r="L188" i="3"/>
  <c r="J188" i="3"/>
  <c r="H188" i="3"/>
  <c r="U187" i="3"/>
  <c r="O187" i="3"/>
  <c r="N187" i="3"/>
  <c r="L187" i="3"/>
  <c r="J187" i="3"/>
  <c r="H187" i="3"/>
  <c r="U186" i="3"/>
  <c r="O186" i="3"/>
  <c r="N186" i="3"/>
  <c r="L186" i="3"/>
  <c r="J186" i="3"/>
  <c r="H186" i="3"/>
  <c r="U185" i="3"/>
  <c r="O185" i="3"/>
  <c r="N185" i="3"/>
  <c r="L185" i="3"/>
  <c r="J185" i="3"/>
  <c r="H185" i="3"/>
  <c r="U184" i="3"/>
  <c r="O184" i="3"/>
  <c r="N184" i="3"/>
  <c r="L184" i="3"/>
  <c r="J184" i="3"/>
  <c r="H184" i="3"/>
  <c r="U183" i="3"/>
  <c r="O183" i="3"/>
  <c r="N183" i="3"/>
  <c r="L183" i="3"/>
  <c r="J183" i="3"/>
  <c r="H183" i="3"/>
  <c r="U182" i="3"/>
  <c r="O182" i="3"/>
  <c r="N182" i="3"/>
  <c r="L182" i="3"/>
  <c r="J182" i="3"/>
  <c r="H182" i="3"/>
  <c r="U181" i="3"/>
  <c r="O181" i="3"/>
  <c r="N181" i="3"/>
  <c r="L181" i="3"/>
  <c r="J181" i="3"/>
  <c r="H181" i="3"/>
  <c r="U180" i="3"/>
  <c r="O180" i="3"/>
  <c r="N180" i="3"/>
  <c r="L180" i="3"/>
  <c r="J180" i="3"/>
  <c r="H180" i="3"/>
  <c r="U179" i="3"/>
  <c r="O179" i="3"/>
  <c r="N179" i="3"/>
  <c r="L179" i="3"/>
  <c r="J179" i="3"/>
  <c r="H179" i="3"/>
  <c r="U178" i="3"/>
  <c r="O178" i="3"/>
  <c r="N178" i="3"/>
  <c r="L178" i="3"/>
  <c r="J178" i="3"/>
  <c r="H178" i="3"/>
  <c r="U177" i="3"/>
  <c r="O177" i="3"/>
  <c r="N177" i="3"/>
  <c r="L177" i="3"/>
  <c r="J177" i="3"/>
  <c r="H177" i="3"/>
  <c r="U176" i="3"/>
  <c r="O176" i="3"/>
  <c r="N176" i="3"/>
  <c r="L176" i="3"/>
  <c r="J176" i="3"/>
  <c r="H176" i="3"/>
  <c r="U175" i="3"/>
  <c r="O175" i="3"/>
  <c r="N175" i="3"/>
  <c r="L175" i="3"/>
  <c r="J175" i="3"/>
  <c r="H175" i="3"/>
  <c r="U174" i="3"/>
  <c r="O174" i="3"/>
  <c r="N174" i="3"/>
  <c r="L174" i="3"/>
  <c r="J174" i="3"/>
  <c r="H174" i="3"/>
  <c r="U173" i="3"/>
  <c r="O173" i="3"/>
  <c r="N173" i="3"/>
  <c r="L173" i="3"/>
  <c r="J173" i="3"/>
  <c r="H173" i="3"/>
  <c r="U172" i="3"/>
  <c r="O172" i="3"/>
  <c r="N172" i="3"/>
  <c r="L172" i="3"/>
  <c r="J172" i="3"/>
  <c r="H172" i="3"/>
  <c r="U171" i="3"/>
  <c r="O171" i="3"/>
  <c r="N171" i="3"/>
  <c r="L171" i="3"/>
  <c r="J171" i="3"/>
  <c r="H171" i="3"/>
  <c r="U170" i="3"/>
  <c r="O170" i="3"/>
  <c r="N170" i="3"/>
  <c r="L170" i="3"/>
  <c r="J170" i="3"/>
  <c r="H170" i="3"/>
  <c r="U169" i="3"/>
  <c r="O169" i="3"/>
  <c r="N169" i="3"/>
  <c r="L169" i="3"/>
  <c r="J169" i="3"/>
  <c r="H169" i="3"/>
  <c r="U168" i="3"/>
  <c r="O168" i="3"/>
  <c r="N168" i="3"/>
  <c r="L168" i="3"/>
  <c r="J168" i="3"/>
  <c r="H168" i="3"/>
  <c r="U167" i="3"/>
  <c r="O167" i="3"/>
  <c r="N167" i="3"/>
  <c r="L167" i="3"/>
  <c r="J167" i="3"/>
  <c r="H167" i="3"/>
  <c r="U166" i="3"/>
  <c r="O166" i="3"/>
  <c r="N166" i="3"/>
  <c r="L166" i="3"/>
  <c r="J166" i="3"/>
  <c r="H166" i="3"/>
  <c r="U165" i="3"/>
  <c r="O165" i="3"/>
  <c r="N165" i="3"/>
  <c r="L165" i="3"/>
  <c r="J165" i="3"/>
  <c r="H165" i="3"/>
  <c r="U164" i="3"/>
  <c r="O164" i="3"/>
  <c r="N164" i="3"/>
  <c r="L164" i="3"/>
  <c r="J164" i="3"/>
  <c r="H164" i="3"/>
  <c r="U163" i="3"/>
  <c r="O163" i="3"/>
  <c r="N163" i="3"/>
  <c r="L163" i="3"/>
  <c r="J163" i="3"/>
  <c r="H163" i="3"/>
  <c r="U162" i="3"/>
  <c r="O162" i="3"/>
  <c r="N162" i="3"/>
  <c r="L162" i="3"/>
  <c r="J162" i="3"/>
  <c r="H162" i="3"/>
  <c r="U161" i="3"/>
  <c r="O161" i="3"/>
  <c r="N161" i="3"/>
  <c r="L161" i="3"/>
  <c r="J161" i="3"/>
  <c r="H161" i="3"/>
  <c r="U160" i="3"/>
  <c r="O160" i="3"/>
  <c r="N160" i="3"/>
  <c r="L160" i="3"/>
  <c r="J160" i="3"/>
  <c r="H160" i="3"/>
  <c r="U159" i="3"/>
  <c r="O159" i="3"/>
  <c r="N159" i="3"/>
  <c r="L159" i="3"/>
  <c r="J159" i="3"/>
  <c r="H159" i="3"/>
  <c r="U158" i="3"/>
  <c r="O158" i="3"/>
  <c r="N158" i="3"/>
  <c r="L158" i="3"/>
  <c r="J158" i="3"/>
  <c r="H158" i="3"/>
  <c r="U157" i="3"/>
  <c r="O157" i="3"/>
  <c r="N157" i="3"/>
  <c r="L157" i="3"/>
  <c r="J157" i="3"/>
  <c r="H157" i="3"/>
  <c r="U156" i="3"/>
  <c r="O156" i="3"/>
  <c r="N156" i="3"/>
  <c r="L156" i="3"/>
  <c r="J156" i="3"/>
  <c r="H156" i="3"/>
  <c r="U155" i="3"/>
  <c r="O155" i="3"/>
  <c r="N155" i="3"/>
  <c r="L155" i="3"/>
  <c r="J155" i="3"/>
  <c r="H155" i="3"/>
  <c r="U154" i="3"/>
  <c r="O154" i="3"/>
  <c r="N154" i="3"/>
  <c r="L154" i="3"/>
  <c r="J154" i="3"/>
  <c r="H154" i="3"/>
  <c r="U153" i="3"/>
  <c r="O153" i="3"/>
  <c r="N153" i="3"/>
  <c r="L153" i="3"/>
  <c r="J153" i="3"/>
  <c r="H153" i="3"/>
  <c r="U152" i="3"/>
  <c r="O152" i="3"/>
  <c r="N152" i="3"/>
  <c r="L152" i="3"/>
  <c r="J152" i="3"/>
  <c r="H152" i="3"/>
  <c r="U151" i="3"/>
  <c r="O151" i="3"/>
  <c r="N151" i="3"/>
  <c r="L151" i="3"/>
  <c r="J151" i="3"/>
  <c r="H151" i="3"/>
  <c r="U150" i="3"/>
  <c r="O150" i="3"/>
  <c r="N150" i="3"/>
  <c r="L150" i="3"/>
  <c r="J150" i="3"/>
  <c r="H150" i="3"/>
  <c r="U149" i="3"/>
  <c r="O149" i="3"/>
  <c r="N149" i="3"/>
  <c r="L149" i="3"/>
  <c r="J149" i="3"/>
  <c r="H149" i="3"/>
  <c r="U148" i="3"/>
  <c r="O148" i="3"/>
  <c r="N148" i="3"/>
  <c r="L148" i="3"/>
  <c r="J148" i="3"/>
  <c r="H148" i="3"/>
  <c r="U147" i="3"/>
  <c r="O147" i="3"/>
  <c r="N147" i="3"/>
  <c r="L147" i="3"/>
  <c r="J147" i="3"/>
  <c r="H147" i="3"/>
  <c r="U146" i="3"/>
  <c r="O146" i="3"/>
  <c r="N146" i="3"/>
  <c r="L146" i="3"/>
  <c r="J146" i="3"/>
  <c r="H146" i="3"/>
  <c r="U145" i="3"/>
  <c r="O145" i="3"/>
  <c r="N145" i="3"/>
  <c r="L145" i="3"/>
  <c r="J145" i="3"/>
  <c r="H145" i="3"/>
  <c r="U144" i="3"/>
  <c r="O144" i="3"/>
  <c r="N144" i="3"/>
  <c r="L144" i="3"/>
  <c r="J144" i="3"/>
  <c r="H144" i="3"/>
  <c r="U143" i="3"/>
  <c r="O143" i="3"/>
  <c r="N143" i="3"/>
  <c r="L143" i="3"/>
  <c r="J143" i="3"/>
  <c r="H143" i="3"/>
  <c r="U142" i="3"/>
  <c r="O142" i="3"/>
  <c r="N142" i="3"/>
  <c r="L142" i="3"/>
  <c r="J142" i="3"/>
  <c r="H142" i="3"/>
  <c r="U141" i="3"/>
  <c r="O141" i="3"/>
  <c r="N141" i="3"/>
  <c r="L141" i="3"/>
  <c r="J141" i="3"/>
  <c r="H141" i="3"/>
  <c r="U140" i="3"/>
  <c r="O140" i="3"/>
  <c r="N140" i="3"/>
  <c r="L140" i="3"/>
  <c r="J140" i="3"/>
  <c r="H140" i="3"/>
  <c r="U139" i="3"/>
  <c r="O139" i="3"/>
  <c r="N139" i="3"/>
  <c r="L139" i="3"/>
  <c r="J139" i="3"/>
  <c r="H139" i="3"/>
  <c r="U138" i="3"/>
  <c r="O138" i="3"/>
  <c r="N138" i="3"/>
  <c r="L138" i="3"/>
  <c r="J138" i="3"/>
  <c r="H138" i="3"/>
  <c r="U137" i="3"/>
  <c r="O137" i="3"/>
  <c r="N137" i="3"/>
  <c r="L137" i="3"/>
  <c r="J137" i="3"/>
  <c r="H137" i="3"/>
  <c r="U136" i="3"/>
  <c r="O136" i="3"/>
  <c r="N136" i="3"/>
  <c r="L136" i="3"/>
  <c r="J136" i="3"/>
  <c r="H136" i="3"/>
  <c r="U135" i="3"/>
  <c r="O135" i="3"/>
  <c r="N135" i="3"/>
  <c r="L135" i="3"/>
  <c r="J135" i="3"/>
  <c r="H135" i="3"/>
  <c r="U134" i="3"/>
  <c r="O134" i="3"/>
  <c r="N134" i="3"/>
  <c r="L134" i="3"/>
  <c r="J134" i="3"/>
  <c r="H134" i="3"/>
  <c r="U133" i="3"/>
  <c r="O133" i="3"/>
  <c r="N133" i="3"/>
  <c r="L133" i="3"/>
  <c r="J133" i="3"/>
  <c r="H133" i="3"/>
  <c r="U132" i="3"/>
  <c r="O132" i="3"/>
  <c r="N132" i="3"/>
  <c r="L132" i="3"/>
  <c r="J132" i="3"/>
  <c r="H132" i="3"/>
  <c r="U131" i="3"/>
  <c r="O131" i="3"/>
  <c r="N131" i="3"/>
  <c r="L131" i="3"/>
  <c r="J131" i="3"/>
  <c r="H131" i="3"/>
  <c r="U130" i="3"/>
  <c r="O130" i="3"/>
  <c r="N130" i="3"/>
  <c r="L130" i="3"/>
  <c r="J130" i="3"/>
  <c r="H130" i="3"/>
  <c r="U129" i="3"/>
  <c r="O129" i="3"/>
  <c r="N129" i="3"/>
  <c r="L129" i="3"/>
  <c r="J129" i="3"/>
  <c r="H129" i="3"/>
  <c r="U128" i="3"/>
  <c r="O128" i="3"/>
  <c r="N128" i="3"/>
  <c r="L128" i="3"/>
  <c r="J128" i="3"/>
  <c r="H128" i="3"/>
  <c r="U127" i="3"/>
  <c r="O127" i="3"/>
  <c r="N127" i="3"/>
  <c r="L127" i="3"/>
  <c r="J127" i="3"/>
  <c r="H127" i="3"/>
  <c r="U126" i="3"/>
  <c r="O126" i="3"/>
  <c r="N126" i="3"/>
  <c r="L126" i="3"/>
  <c r="J126" i="3"/>
  <c r="H126" i="3"/>
  <c r="U125" i="3"/>
  <c r="O125" i="3"/>
  <c r="N125" i="3"/>
  <c r="L125" i="3"/>
  <c r="J125" i="3"/>
  <c r="H125" i="3"/>
  <c r="U124" i="3"/>
  <c r="O124" i="3"/>
  <c r="N124" i="3"/>
  <c r="L124" i="3"/>
  <c r="J124" i="3"/>
  <c r="H124" i="3"/>
  <c r="U123" i="3"/>
  <c r="O123" i="3"/>
  <c r="N123" i="3"/>
  <c r="L123" i="3"/>
  <c r="J123" i="3"/>
  <c r="H123" i="3"/>
  <c r="U122" i="3"/>
  <c r="O122" i="3"/>
  <c r="N122" i="3"/>
  <c r="L122" i="3"/>
  <c r="J122" i="3"/>
  <c r="H122" i="3"/>
  <c r="U121" i="3"/>
  <c r="O121" i="3"/>
  <c r="N121" i="3"/>
  <c r="L121" i="3"/>
  <c r="J121" i="3"/>
  <c r="H121" i="3"/>
  <c r="U120" i="3"/>
  <c r="O120" i="3"/>
  <c r="N120" i="3"/>
  <c r="L120" i="3"/>
  <c r="J120" i="3"/>
  <c r="H120" i="3"/>
  <c r="U119" i="3"/>
  <c r="O119" i="3"/>
  <c r="N119" i="3"/>
  <c r="L119" i="3"/>
  <c r="J119" i="3"/>
  <c r="H119" i="3"/>
  <c r="U118" i="3"/>
  <c r="O118" i="3"/>
  <c r="N118" i="3"/>
  <c r="L118" i="3"/>
  <c r="J118" i="3"/>
  <c r="H118" i="3"/>
  <c r="U117" i="3"/>
  <c r="O117" i="3"/>
  <c r="N117" i="3"/>
  <c r="L117" i="3"/>
  <c r="J117" i="3"/>
  <c r="H117" i="3"/>
  <c r="U116" i="3"/>
  <c r="O116" i="3"/>
  <c r="N116" i="3"/>
  <c r="L116" i="3"/>
  <c r="J116" i="3"/>
  <c r="H116" i="3"/>
  <c r="U115" i="3"/>
  <c r="O115" i="3"/>
  <c r="N115" i="3"/>
  <c r="L115" i="3"/>
  <c r="J115" i="3"/>
  <c r="H115" i="3"/>
  <c r="U114" i="3"/>
  <c r="O114" i="3"/>
  <c r="N114" i="3"/>
  <c r="L114" i="3"/>
  <c r="J114" i="3"/>
  <c r="H114" i="3"/>
  <c r="U113" i="3"/>
  <c r="O113" i="3"/>
  <c r="N113" i="3"/>
  <c r="L113" i="3"/>
  <c r="J113" i="3"/>
  <c r="H113" i="3"/>
  <c r="U112" i="3"/>
  <c r="O112" i="3"/>
  <c r="N112" i="3"/>
  <c r="L112" i="3"/>
  <c r="J112" i="3"/>
  <c r="H112" i="3"/>
  <c r="U111" i="3"/>
  <c r="O111" i="3"/>
  <c r="N111" i="3"/>
  <c r="L111" i="3"/>
  <c r="J111" i="3"/>
  <c r="H111" i="3"/>
  <c r="U110" i="3"/>
  <c r="O110" i="3"/>
  <c r="N110" i="3"/>
  <c r="L110" i="3"/>
  <c r="J110" i="3"/>
  <c r="H110" i="3"/>
  <c r="U109" i="3"/>
  <c r="O109" i="3"/>
  <c r="N109" i="3"/>
  <c r="L109" i="3"/>
  <c r="J109" i="3"/>
  <c r="H109" i="3"/>
  <c r="U108" i="3"/>
  <c r="O108" i="3"/>
  <c r="N108" i="3"/>
  <c r="L108" i="3"/>
  <c r="J108" i="3"/>
  <c r="H108" i="3"/>
  <c r="U107" i="3"/>
  <c r="O107" i="3"/>
  <c r="N107" i="3"/>
  <c r="L107" i="3"/>
  <c r="J107" i="3"/>
  <c r="H107" i="3"/>
  <c r="U106" i="3"/>
  <c r="O106" i="3"/>
  <c r="N106" i="3"/>
  <c r="L106" i="3"/>
  <c r="J106" i="3"/>
  <c r="H106" i="3"/>
  <c r="U105" i="3"/>
  <c r="O105" i="3"/>
  <c r="N105" i="3"/>
  <c r="L105" i="3"/>
  <c r="J105" i="3"/>
  <c r="H105" i="3"/>
  <c r="U104" i="3"/>
  <c r="O104" i="3"/>
  <c r="N104" i="3"/>
  <c r="L104" i="3"/>
  <c r="J104" i="3"/>
  <c r="H104" i="3"/>
  <c r="U103" i="3"/>
  <c r="O103" i="3"/>
  <c r="N103" i="3"/>
  <c r="L103" i="3"/>
  <c r="J103" i="3"/>
  <c r="H103" i="3"/>
  <c r="U102" i="3"/>
  <c r="O102" i="3"/>
  <c r="N102" i="3"/>
  <c r="L102" i="3"/>
  <c r="J102" i="3"/>
  <c r="H102" i="3"/>
  <c r="U101" i="3"/>
  <c r="O101" i="3"/>
  <c r="N101" i="3"/>
  <c r="L101" i="3"/>
  <c r="J101" i="3"/>
  <c r="H101" i="3"/>
  <c r="U100" i="3"/>
  <c r="O100" i="3"/>
  <c r="N100" i="3"/>
  <c r="L100" i="3"/>
  <c r="J100" i="3"/>
  <c r="H100" i="3"/>
  <c r="U99" i="3"/>
  <c r="O99" i="3"/>
  <c r="N99" i="3"/>
  <c r="L99" i="3"/>
  <c r="J99" i="3"/>
  <c r="H99" i="3"/>
  <c r="U98" i="3"/>
  <c r="O98" i="3"/>
  <c r="N98" i="3"/>
  <c r="L98" i="3"/>
  <c r="J98" i="3"/>
  <c r="H98" i="3"/>
  <c r="U97" i="3"/>
  <c r="O97" i="3"/>
  <c r="N97" i="3"/>
  <c r="L97" i="3"/>
  <c r="J97" i="3"/>
  <c r="H97" i="3"/>
  <c r="U96" i="3"/>
  <c r="O96" i="3"/>
  <c r="N96" i="3"/>
  <c r="L96" i="3"/>
  <c r="J96" i="3"/>
  <c r="H96" i="3"/>
  <c r="U95" i="3"/>
  <c r="O95" i="3"/>
  <c r="N95" i="3"/>
  <c r="L95" i="3"/>
  <c r="J95" i="3"/>
  <c r="H95" i="3"/>
  <c r="U94" i="3"/>
  <c r="O94" i="3"/>
  <c r="N94" i="3"/>
  <c r="L94" i="3"/>
  <c r="J94" i="3"/>
  <c r="H94" i="3"/>
  <c r="U93" i="3"/>
  <c r="O93" i="3"/>
  <c r="N93" i="3"/>
  <c r="L93" i="3"/>
  <c r="J93" i="3"/>
  <c r="H93" i="3"/>
  <c r="U92" i="3"/>
  <c r="O92" i="3"/>
  <c r="N92" i="3"/>
  <c r="L92" i="3"/>
  <c r="J92" i="3"/>
  <c r="H92" i="3"/>
  <c r="U91" i="3"/>
  <c r="O91" i="3"/>
  <c r="N91" i="3"/>
  <c r="L91" i="3"/>
  <c r="J91" i="3"/>
  <c r="H91" i="3"/>
  <c r="U90" i="3"/>
  <c r="O90" i="3"/>
  <c r="N90" i="3"/>
  <c r="L90" i="3"/>
  <c r="J90" i="3"/>
  <c r="H90" i="3"/>
  <c r="U89" i="3"/>
  <c r="O89" i="3"/>
  <c r="N89" i="3"/>
  <c r="L89" i="3"/>
  <c r="J89" i="3"/>
  <c r="H89" i="3"/>
  <c r="U88" i="3"/>
  <c r="O88" i="3"/>
  <c r="N88" i="3"/>
  <c r="L88" i="3"/>
  <c r="J88" i="3"/>
  <c r="H88" i="3"/>
  <c r="U87" i="3"/>
  <c r="O87" i="3"/>
  <c r="N87" i="3"/>
  <c r="L87" i="3"/>
  <c r="J87" i="3"/>
  <c r="H87" i="3"/>
  <c r="U86" i="3"/>
  <c r="O86" i="3"/>
  <c r="N86" i="3"/>
  <c r="L86" i="3"/>
  <c r="J86" i="3"/>
  <c r="H86" i="3"/>
  <c r="U85" i="3"/>
  <c r="O85" i="3"/>
  <c r="N85" i="3"/>
  <c r="L85" i="3"/>
  <c r="J85" i="3"/>
  <c r="H85" i="3"/>
  <c r="U84" i="3"/>
  <c r="O84" i="3"/>
  <c r="N84" i="3"/>
  <c r="L84" i="3"/>
  <c r="J84" i="3"/>
  <c r="H84" i="3"/>
  <c r="U83" i="3"/>
  <c r="O83" i="3"/>
  <c r="N83" i="3"/>
  <c r="L83" i="3"/>
  <c r="J83" i="3"/>
  <c r="H83" i="3"/>
  <c r="U82" i="3"/>
  <c r="O82" i="3"/>
  <c r="N82" i="3"/>
  <c r="L82" i="3"/>
  <c r="J82" i="3"/>
  <c r="H82" i="3"/>
  <c r="U81" i="3"/>
  <c r="O81" i="3"/>
  <c r="N81" i="3"/>
  <c r="L81" i="3"/>
  <c r="J81" i="3"/>
  <c r="H81" i="3"/>
  <c r="U80" i="3"/>
  <c r="O80" i="3"/>
  <c r="N80" i="3"/>
  <c r="L80" i="3"/>
  <c r="J80" i="3"/>
  <c r="H80" i="3"/>
  <c r="U79" i="3"/>
  <c r="O79" i="3"/>
  <c r="N79" i="3"/>
  <c r="L79" i="3"/>
  <c r="J79" i="3"/>
  <c r="H79" i="3"/>
  <c r="U78" i="3"/>
  <c r="O78" i="3"/>
  <c r="N78" i="3"/>
  <c r="L78" i="3"/>
  <c r="J78" i="3"/>
  <c r="H78" i="3"/>
  <c r="U77" i="3"/>
  <c r="O77" i="3"/>
  <c r="N77" i="3"/>
  <c r="L77" i="3"/>
  <c r="J77" i="3"/>
  <c r="H77" i="3"/>
  <c r="U76" i="3"/>
  <c r="O76" i="3"/>
  <c r="N76" i="3"/>
  <c r="L76" i="3"/>
  <c r="J76" i="3"/>
  <c r="H76" i="3"/>
  <c r="U75" i="3"/>
  <c r="O75" i="3"/>
  <c r="N75" i="3"/>
  <c r="L75" i="3"/>
  <c r="J75" i="3"/>
  <c r="H75" i="3"/>
  <c r="U74" i="3"/>
  <c r="O74" i="3"/>
  <c r="N74" i="3"/>
  <c r="L74" i="3"/>
  <c r="J74" i="3"/>
  <c r="H74" i="3"/>
  <c r="U73" i="3"/>
  <c r="O73" i="3"/>
  <c r="N73" i="3"/>
  <c r="L73" i="3"/>
  <c r="J73" i="3"/>
  <c r="H73" i="3"/>
  <c r="U72" i="3"/>
  <c r="O72" i="3"/>
  <c r="N72" i="3"/>
  <c r="L72" i="3"/>
  <c r="J72" i="3"/>
  <c r="H72" i="3"/>
  <c r="U71" i="3"/>
  <c r="O71" i="3"/>
  <c r="N71" i="3"/>
  <c r="L71" i="3"/>
  <c r="J71" i="3"/>
  <c r="H71" i="3"/>
  <c r="U70" i="3"/>
  <c r="O70" i="3"/>
  <c r="N70" i="3"/>
  <c r="L70" i="3"/>
  <c r="J70" i="3"/>
  <c r="H70" i="3"/>
  <c r="U69" i="3"/>
  <c r="O69" i="3"/>
  <c r="N69" i="3"/>
  <c r="L69" i="3"/>
  <c r="J69" i="3"/>
  <c r="H69" i="3"/>
  <c r="U68" i="3"/>
  <c r="O68" i="3"/>
  <c r="N68" i="3"/>
  <c r="L68" i="3"/>
  <c r="J68" i="3"/>
  <c r="H68" i="3"/>
  <c r="U67" i="3"/>
  <c r="O67" i="3"/>
  <c r="N67" i="3"/>
  <c r="L67" i="3"/>
  <c r="J67" i="3"/>
  <c r="H67" i="3"/>
  <c r="U66" i="3"/>
  <c r="O66" i="3"/>
  <c r="N66" i="3"/>
  <c r="L66" i="3"/>
  <c r="J66" i="3"/>
  <c r="H66" i="3"/>
  <c r="U65" i="3"/>
  <c r="O65" i="3"/>
  <c r="N65" i="3"/>
  <c r="L65" i="3"/>
  <c r="J65" i="3"/>
  <c r="H65" i="3"/>
  <c r="U64" i="3"/>
  <c r="O64" i="3"/>
  <c r="N64" i="3"/>
  <c r="L64" i="3"/>
  <c r="J64" i="3"/>
  <c r="H64" i="3"/>
  <c r="U63" i="3"/>
  <c r="O63" i="3"/>
  <c r="N63" i="3"/>
  <c r="L63" i="3"/>
  <c r="J63" i="3"/>
  <c r="H63" i="3"/>
  <c r="U62" i="3"/>
  <c r="O62" i="3"/>
  <c r="N62" i="3"/>
  <c r="L62" i="3"/>
  <c r="J62" i="3"/>
  <c r="H62" i="3"/>
  <c r="U61" i="3"/>
  <c r="O61" i="3"/>
  <c r="N61" i="3"/>
  <c r="L61" i="3"/>
  <c r="J61" i="3"/>
  <c r="H61" i="3"/>
  <c r="U60" i="3"/>
  <c r="O60" i="3"/>
  <c r="N60" i="3"/>
  <c r="L60" i="3"/>
  <c r="J60" i="3"/>
  <c r="H60" i="3"/>
  <c r="U59" i="3"/>
  <c r="O59" i="3"/>
  <c r="N59" i="3"/>
  <c r="L59" i="3"/>
  <c r="J59" i="3"/>
  <c r="H59" i="3"/>
  <c r="U58" i="3"/>
  <c r="O58" i="3"/>
  <c r="N58" i="3"/>
  <c r="L58" i="3"/>
  <c r="J58" i="3"/>
  <c r="H58" i="3"/>
  <c r="U57" i="3"/>
  <c r="O57" i="3"/>
  <c r="N57" i="3"/>
  <c r="L57" i="3"/>
  <c r="J57" i="3"/>
  <c r="H57" i="3"/>
  <c r="U56" i="3"/>
  <c r="O56" i="3"/>
  <c r="N56" i="3"/>
  <c r="L56" i="3"/>
  <c r="J56" i="3"/>
  <c r="H56" i="3"/>
  <c r="U55" i="3"/>
  <c r="O55" i="3"/>
  <c r="N55" i="3"/>
  <c r="L55" i="3"/>
  <c r="J55" i="3"/>
  <c r="H55" i="3"/>
  <c r="U54" i="3"/>
  <c r="O54" i="3"/>
  <c r="N54" i="3"/>
  <c r="L54" i="3"/>
  <c r="J54" i="3"/>
  <c r="H54" i="3"/>
  <c r="U53" i="3"/>
  <c r="O53" i="3"/>
  <c r="N53" i="3"/>
  <c r="L53" i="3"/>
  <c r="J53" i="3"/>
  <c r="H53" i="3"/>
  <c r="U52" i="3"/>
  <c r="O52" i="3"/>
  <c r="N52" i="3"/>
  <c r="L52" i="3"/>
  <c r="J52" i="3"/>
  <c r="H52" i="3"/>
  <c r="U51" i="3"/>
  <c r="O51" i="3"/>
  <c r="N51" i="3"/>
  <c r="L51" i="3"/>
  <c r="J51" i="3"/>
  <c r="H51" i="3"/>
  <c r="U50" i="3"/>
  <c r="O50" i="3"/>
  <c r="N50" i="3"/>
  <c r="L50" i="3"/>
  <c r="J50" i="3"/>
  <c r="H50" i="3"/>
  <c r="U49" i="3"/>
  <c r="O49" i="3"/>
  <c r="N49" i="3"/>
  <c r="L49" i="3"/>
  <c r="J49" i="3"/>
  <c r="H49" i="3"/>
  <c r="U48" i="3"/>
  <c r="N48" i="3"/>
  <c r="K48" i="3"/>
  <c r="O48" i="3" s="1"/>
  <c r="J48" i="3"/>
  <c r="H48" i="3"/>
  <c r="U47" i="3"/>
  <c r="O47" i="3"/>
  <c r="N47" i="3"/>
  <c r="L47" i="3"/>
  <c r="J47" i="3"/>
  <c r="H47" i="3"/>
  <c r="U46" i="3"/>
  <c r="O46" i="3"/>
  <c r="N46" i="3"/>
  <c r="L46" i="3"/>
  <c r="J46" i="3"/>
  <c r="H46" i="3"/>
  <c r="U45" i="3"/>
  <c r="O45" i="3"/>
  <c r="N45" i="3"/>
  <c r="L45" i="3"/>
  <c r="J45" i="3"/>
  <c r="H45" i="3"/>
  <c r="U44" i="3"/>
  <c r="O44" i="3"/>
  <c r="N44" i="3"/>
  <c r="L44" i="3"/>
  <c r="J44" i="3"/>
  <c r="H44" i="3"/>
  <c r="U43" i="3"/>
  <c r="O43" i="3"/>
  <c r="N43" i="3"/>
  <c r="L43" i="3"/>
  <c r="J43" i="3"/>
  <c r="H43" i="3"/>
  <c r="U42" i="3"/>
  <c r="O42" i="3"/>
  <c r="N42" i="3"/>
  <c r="L42" i="3"/>
  <c r="J42" i="3"/>
  <c r="H42" i="3"/>
  <c r="U41" i="3"/>
  <c r="O41" i="3"/>
  <c r="M41" i="3"/>
  <c r="L41" i="3"/>
  <c r="J41" i="3"/>
  <c r="H41" i="3"/>
  <c r="U40" i="3"/>
  <c r="O40" i="3"/>
  <c r="N40" i="3"/>
  <c r="L40" i="3"/>
  <c r="J40" i="3"/>
  <c r="H40" i="3"/>
  <c r="U39" i="3"/>
  <c r="O39" i="3"/>
  <c r="N39" i="3"/>
  <c r="L39" i="3"/>
  <c r="J39" i="3"/>
  <c r="H39" i="3"/>
  <c r="U38" i="3"/>
  <c r="O38" i="3"/>
  <c r="N38" i="3"/>
  <c r="L38" i="3"/>
  <c r="J38" i="3"/>
  <c r="H38" i="3"/>
  <c r="U37" i="3"/>
  <c r="O37" i="3"/>
  <c r="N37" i="3"/>
  <c r="L37" i="3"/>
  <c r="J37" i="3"/>
  <c r="H37" i="3"/>
  <c r="U36" i="3"/>
  <c r="O36" i="3"/>
  <c r="N36" i="3"/>
  <c r="L36" i="3"/>
  <c r="J36" i="3"/>
  <c r="H36" i="3"/>
  <c r="U35" i="3"/>
  <c r="O35" i="3"/>
  <c r="N35" i="3"/>
  <c r="L35" i="3"/>
  <c r="J35" i="3"/>
  <c r="H35" i="3"/>
  <c r="U34" i="3"/>
  <c r="O34" i="3"/>
  <c r="N34" i="3"/>
  <c r="L34" i="3"/>
  <c r="J34" i="3"/>
  <c r="H34" i="3"/>
  <c r="U33" i="3"/>
  <c r="N33" i="3"/>
  <c r="K33" i="3"/>
  <c r="O33" i="3" s="1"/>
  <c r="J33" i="3"/>
  <c r="H33" i="3"/>
  <c r="U32" i="3"/>
  <c r="O32" i="3"/>
  <c r="N32" i="3"/>
  <c r="L32" i="3"/>
  <c r="J32" i="3"/>
  <c r="H32" i="3"/>
  <c r="U31" i="3"/>
  <c r="O31" i="3"/>
  <c r="N31" i="3"/>
  <c r="L31" i="3"/>
  <c r="J31" i="3"/>
  <c r="H31" i="3"/>
  <c r="U30" i="3"/>
  <c r="O30" i="3"/>
  <c r="N30" i="3"/>
  <c r="L30" i="3"/>
  <c r="J30" i="3"/>
  <c r="H30" i="3"/>
  <c r="U29" i="3"/>
  <c r="O29" i="3"/>
  <c r="N29" i="3"/>
  <c r="L29" i="3"/>
  <c r="J29" i="3"/>
  <c r="H29" i="3"/>
  <c r="U28" i="3"/>
  <c r="O28" i="3"/>
  <c r="N28" i="3"/>
  <c r="L28" i="3"/>
  <c r="J28" i="3"/>
  <c r="H28" i="3"/>
  <c r="U27" i="3"/>
  <c r="O27" i="3"/>
  <c r="N27" i="3"/>
  <c r="L27" i="3"/>
  <c r="J27" i="3"/>
  <c r="H27" i="3"/>
  <c r="U26" i="3"/>
  <c r="O26" i="3"/>
  <c r="N26" i="3"/>
  <c r="L26" i="3"/>
  <c r="J26" i="3"/>
  <c r="H26" i="3"/>
  <c r="U25" i="3"/>
  <c r="O25" i="3"/>
  <c r="N25" i="3"/>
  <c r="L25" i="3"/>
  <c r="J25" i="3"/>
  <c r="H25" i="3"/>
  <c r="U24" i="3"/>
  <c r="M24" i="3"/>
  <c r="O24" i="3" s="1"/>
  <c r="L24" i="3"/>
  <c r="J24" i="3"/>
  <c r="H24" i="3"/>
  <c r="U23" i="3"/>
  <c r="O23" i="3"/>
  <c r="N23" i="3"/>
  <c r="L23" i="3"/>
  <c r="J23" i="3"/>
  <c r="H23" i="3"/>
  <c r="U22" i="3"/>
  <c r="O22" i="3"/>
  <c r="N22" i="3"/>
  <c r="L22" i="3"/>
  <c r="J22" i="3"/>
  <c r="H22" i="3"/>
  <c r="U21" i="3"/>
  <c r="O21" i="3"/>
  <c r="N21" i="3"/>
  <c r="L21" i="3"/>
  <c r="J21" i="3"/>
  <c r="H21" i="3"/>
  <c r="U20" i="3"/>
  <c r="O20" i="3"/>
  <c r="N20" i="3"/>
  <c r="L20" i="3"/>
  <c r="J20" i="3"/>
  <c r="H20" i="3"/>
  <c r="U19" i="3"/>
  <c r="O19" i="3"/>
  <c r="N19" i="3"/>
  <c r="L19" i="3"/>
  <c r="J19" i="3"/>
  <c r="H19" i="3"/>
  <c r="U18" i="3"/>
  <c r="O18" i="3"/>
  <c r="N18" i="3"/>
  <c r="L18" i="3"/>
  <c r="J18" i="3"/>
  <c r="H18" i="3"/>
  <c r="U17" i="3"/>
  <c r="O17" i="3"/>
  <c r="N17" i="3"/>
  <c r="L17" i="3"/>
  <c r="J17" i="3"/>
  <c r="H17" i="3"/>
  <c r="U16" i="3"/>
  <c r="M16" i="3"/>
  <c r="K16" i="3"/>
  <c r="J16" i="3"/>
  <c r="H16" i="3"/>
  <c r="U15" i="3"/>
  <c r="O15" i="3"/>
  <c r="N15" i="3"/>
  <c r="L15" i="3"/>
  <c r="J15" i="3"/>
  <c r="H15" i="3"/>
  <c r="U14" i="3"/>
  <c r="O14" i="3"/>
  <c r="N14" i="3"/>
  <c r="L14" i="3"/>
  <c r="J14" i="3"/>
  <c r="H14" i="3"/>
  <c r="U13" i="3"/>
  <c r="O13" i="3"/>
  <c r="N13" i="3"/>
  <c r="L13" i="3"/>
  <c r="J13" i="3"/>
  <c r="H13" i="3"/>
  <c r="U12" i="3"/>
  <c r="M12" i="3"/>
  <c r="O12" i="3" s="1"/>
  <c r="L12" i="3"/>
  <c r="J12" i="3"/>
  <c r="H12" i="3"/>
  <c r="U11" i="3"/>
  <c r="O11" i="3"/>
  <c r="N11" i="3"/>
  <c r="L11" i="3"/>
  <c r="J11" i="3"/>
  <c r="H11" i="3"/>
  <c r="U10" i="3"/>
  <c r="O10" i="3"/>
  <c r="N10" i="3"/>
  <c r="L10" i="3"/>
  <c r="J10" i="3"/>
  <c r="H10" i="3"/>
  <c r="U9" i="3"/>
  <c r="O9" i="3"/>
  <c r="N9" i="3"/>
  <c r="L9" i="3"/>
  <c r="J9" i="3"/>
  <c r="H9" i="3"/>
  <c r="U8" i="3"/>
  <c r="M8" i="3"/>
  <c r="O8" i="3" s="1"/>
  <c r="L8" i="3"/>
  <c r="J8" i="3"/>
  <c r="H8" i="3"/>
  <c r="U7" i="3"/>
  <c r="O7" i="3"/>
  <c r="N7" i="3"/>
  <c r="L7" i="3"/>
  <c r="J7" i="3"/>
  <c r="H7" i="3"/>
  <c r="U6" i="3"/>
  <c r="O6" i="3"/>
  <c r="N6" i="3"/>
  <c r="L6" i="3"/>
  <c r="J6" i="3"/>
  <c r="H6" i="3"/>
  <c r="U5" i="3"/>
  <c r="O5" i="3"/>
  <c r="N5" i="3"/>
  <c r="L5" i="3"/>
  <c r="J5" i="3"/>
  <c r="H5" i="3"/>
  <c r="U4" i="3"/>
  <c r="M4" i="3"/>
  <c r="O4" i="3" s="1"/>
  <c r="L4" i="3"/>
  <c r="J4" i="3"/>
  <c r="H4" i="3"/>
  <c r="L967" i="3" l="1"/>
  <c r="J967" i="3"/>
  <c r="U965" i="3"/>
  <c r="N967" i="3"/>
  <c r="H965" i="3"/>
  <c r="H966" i="3"/>
  <c r="J966" i="3"/>
  <c r="K966" i="3"/>
  <c r="L966" i="3" s="1"/>
  <c r="K965" i="3"/>
  <c r="O16" i="3"/>
  <c r="P16" i="3" s="1"/>
  <c r="Q16" i="3" s="1"/>
  <c r="P22" i="3"/>
  <c r="Q22" i="3" s="1"/>
  <c r="P24" i="3"/>
  <c r="Q24" i="3" s="1"/>
  <c r="P26" i="3"/>
  <c r="Q26" i="3" s="1"/>
  <c r="P28" i="3"/>
  <c r="Q28" i="3" s="1"/>
  <c r="P30" i="3"/>
  <c r="Q30" i="3" s="1"/>
  <c r="P32" i="3"/>
  <c r="Q32" i="3" s="1"/>
  <c r="P50" i="3"/>
  <c r="Q50" i="3" s="1"/>
  <c r="P52" i="3"/>
  <c r="Q52" i="3" s="1"/>
  <c r="P54" i="3"/>
  <c r="Q54" i="3" s="1"/>
  <c r="P56" i="3"/>
  <c r="Q56" i="3" s="1"/>
  <c r="P58" i="3"/>
  <c r="Q58" i="3" s="1"/>
  <c r="P60" i="3"/>
  <c r="Q60" i="3" s="1"/>
  <c r="P62" i="3"/>
  <c r="Q62" i="3" s="1"/>
  <c r="P64" i="3"/>
  <c r="Q64" i="3" s="1"/>
  <c r="P66" i="3"/>
  <c r="Q66" i="3" s="1"/>
  <c r="P68" i="3"/>
  <c r="Q68" i="3" s="1"/>
  <c r="P70" i="3"/>
  <c r="Q70" i="3" s="1"/>
  <c r="P72" i="3"/>
  <c r="Q72" i="3" s="1"/>
  <c r="P74" i="3"/>
  <c r="Q74" i="3" s="1"/>
  <c r="P75" i="3"/>
  <c r="Q75" i="3" s="1"/>
  <c r="P76" i="3"/>
  <c r="Q76" i="3" s="1"/>
  <c r="P77" i="3"/>
  <c r="Q77" i="3" s="1"/>
  <c r="P78" i="3"/>
  <c r="Q78" i="3" s="1"/>
  <c r="P79" i="3"/>
  <c r="Q79" i="3" s="1"/>
  <c r="P80" i="3"/>
  <c r="Q80" i="3" s="1"/>
  <c r="P81" i="3"/>
  <c r="Q81" i="3" s="1"/>
  <c r="P82" i="3"/>
  <c r="Q82" i="3" s="1"/>
  <c r="P83" i="3"/>
  <c r="Q83" i="3" s="1"/>
  <c r="P84" i="3"/>
  <c r="Q84" i="3" s="1"/>
  <c r="P85" i="3"/>
  <c r="Q85" i="3" s="1"/>
  <c r="P86" i="3"/>
  <c r="Q86" i="3" s="1"/>
  <c r="P87" i="3"/>
  <c r="Q87" i="3" s="1"/>
  <c r="P88" i="3"/>
  <c r="Q88" i="3" s="1"/>
  <c r="P89" i="3"/>
  <c r="Q89" i="3" s="1"/>
  <c r="P90" i="3"/>
  <c r="Q90" i="3" s="1"/>
  <c r="P91" i="3"/>
  <c r="Q91" i="3" s="1"/>
  <c r="P92" i="3"/>
  <c r="Q92" i="3" s="1"/>
  <c r="P93" i="3"/>
  <c r="Q93" i="3" s="1"/>
  <c r="P94" i="3"/>
  <c r="Q94" i="3" s="1"/>
  <c r="P95" i="3"/>
  <c r="Q95" i="3" s="1"/>
  <c r="P96" i="3"/>
  <c r="Q96" i="3" s="1"/>
  <c r="P97" i="3"/>
  <c r="Q97" i="3" s="1"/>
  <c r="P98" i="3"/>
  <c r="Q98" i="3" s="1"/>
  <c r="P99" i="3"/>
  <c r="Q99" i="3" s="1"/>
  <c r="P100" i="3"/>
  <c r="Q100" i="3" s="1"/>
  <c r="P101" i="3"/>
  <c r="Q101" i="3" s="1"/>
  <c r="P102" i="3"/>
  <c r="Q102" i="3" s="1"/>
  <c r="P103" i="3"/>
  <c r="Q103" i="3" s="1"/>
  <c r="P104" i="3"/>
  <c r="Q104" i="3" s="1"/>
  <c r="P105" i="3"/>
  <c r="Q105" i="3" s="1"/>
  <c r="P106" i="3"/>
  <c r="Q106" i="3" s="1"/>
  <c r="P107" i="3"/>
  <c r="Q107" i="3" s="1"/>
  <c r="P108" i="3"/>
  <c r="Q108" i="3" s="1"/>
  <c r="P109" i="3"/>
  <c r="Q109" i="3" s="1"/>
  <c r="P110" i="3"/>
  <c r="Q110" i="3" s="1"/>
  <c r="P111" i="3"/>
  <c r="Q111" i="3" s="1"/>
  <c r="P112" i="3"/>
  <c r="Q112" i="3" s="1"/>
  <c r="P113" i="3"/>
  <c r="Q113" i="3" s="1"/>
  <c r="P114" i="3"/>
  <c r="Q114" i="3" s="1"/>
  <c r="P115" i="3"/>
  <c r="Q115" i="3" s="1"/>
  <c r="P116" i="3"/>
  <c r="Q116" i="3" s="1"/>
  <c r="P117" i="3"/>
  <c r="Q117" i="3" s="1"/>
  <c r="P118" i="3"/>
  <c r="Q118" i="3" s="1"/>
  <c r="P119" i="3"/>
  <c r="Q119" i="3" s="1"/>
  <c r="P120" i="3"/>
  <c r="Q120" i="3" s="1"/>
  <c r="P121" i="3"/>
  <c r="Q121" i="3" s="1"/>
  <c r="P122" i="3"/>
  <c r="Q122" i="3" s="1"/>
  <c r="P123" i="3"/>
  <c r="Q123" i="3" s="1"/>
  <c r="P124" i="3"/>
  <c r="Q124" i="3" s="1"/>
  <c r="P125" i="3"/>
  <c r="Q125" i="3" s="1"/>
  <c r="P126" i="3"/>
  <c r="Q126" i="3" s="1"/>
  <c r="P127" i="3"/>
  <c r="Q127" i="3" s="1"/>
  <c r="P128" i="3"/>
  <c r="Q128" i="3" s="1"/>
  <c r="P129" i="3"/>
  <c r="Q129" i="3" s="1"/>
  <c r="P130" i="3"/>
  <c r="Q130" i="3" s="1"/>
  <c r="P131" i="3"/>
  <c r="Q131" i="3" s="1"/>
  <c r="P132" i="3"/>
  <c r="Q132" i="3" s="1"/>
  <c r="P133" i="3"/>
  <c r="Q133" i="3" s="1"/>
  <c r="P134" i="3"/>
  <c r="Q134" i="3" s="1"/>
  <c r="P135" i="3"/>
  <c r="Q135" i="3" s="1"/>
  <c r="P136" i="3"/>
  <c r="Q136" i="3" s="1"/>
  <c r="P137" i="3"/>
  <c r="Q137" i="3" s="1"/>
  <c r="P138" i="3"/>
  <c r="Q138" i="3" s="1"/>
  <c r="P139" i="3"/>
  <c r="Q139" i="3" s="1"/>
  <c r="P140" i="3"/>
  <c r="Q140" i="3" s="1"/>
  <c r="P141" i="3"/>
  <c r="Q141" i="3" s="1"/>
  <c r="P142" i="3"/>
  <c r="Q142" i="3" s="1"/>
  <c r="P143" i="3"/>
  <c r="Q143" i="3" s="1"/>
  <c r="P144" i="3"/>
  <c r="Q144" i="3" s="1"/>
  <c r="P145" i="3"/>
  <c r="Q145" i="3" s="1"/>
  <c r="P146" i="3"/>
  <c r="Q146" i="3" s="1"/>
  <c r="P147" i="3"/>
  <c r="Q147" i="3" s="1"/>
  <c r="P148" i="3"/>
  <c r="Q148" i="3" s="1"/>
  <c r="P149" i="3"/>
  <c r="Q149" i="3" s="1"/>
  <c r="P150" i="3"/>
  <c r="Q150" i="3" s="1"/>
  <c r="P151" i="3"/>
  <c r="Q151" i="3" s="1"/>
  <c r="P152" i="3"/>
  <c r="Q152" i="3" s="1"/>
  <c r="P153" i="3"/>
  <c r="Q153" i="3" s="1"/>
  <c r="H967" i="3"/>
  <c r="P7" i="3"/>
  <c r="Q7" i="3" s="1"/>
  <c r="P9" i="3"/>
  <c r="Q9" i="3" s="1"/>
  <c r="P11" i="3"/>
  <c r="Q11" i="3" s="1"/>
  <c r="P13" i="3"/>
  <c r="Q13" i="3" s="1"/>
  <c r="P17" i="3"/>
  <c r="Q17" i="3" s="1"/>
  <c r="P19" i="3"/>
  <c r="Q19" i="3" s="1"/>
  <c r="P21" i="3"/>
  <c r="Q21" i="3" s="1"/>
  <c r="P23" i="3"/>
  <c r="Q23" i="3" s="1"/>
  <c r="P25" i="3"/>
  <c r="Q25" i="3" s="1"/>
  <c r="P27" i="3"/>
  <c r="Q27" i="3" s="1"/>
  <c r="P29" i="3"/>
  <c r="Q29" i="3" s="1"/>
  <c r="P31" i="3"/>
  <c r="Q31" i="3" s="1"/>
  <c r="P34" i="3"/>
  <c r="Q34" i="3" s="1"/>
  <c r="P36" i="3"/>
  <c r="Q36" i="3" s="1"/>
  <c r="P38" i="3"/>
  <c r="Q38" i="3" s="1"/>
  <c r="P40" i="3"/>
  <c r="Q40" i="3" s="1"/>
  <c r="P42" i="3"/>
  <c r="Q42" i="3" s="1"/>
  <c r="P44" i="3"/>
  <c r="Q44" i="3" s="1"/>
  <c r="P46" i="3"/>
  <c r="Q46" i="3" s="1"/>
  <c r="P49" i="3"/>
  <c r="Q49" i="3" s="1"/>
  <c r="P51" i="3"/>
  <c r="Q51" i="3" s="1"/>
  <c r="P53" i="3"/>
  <c r="Q53" i="3" s="1"/>
  <c r="P55" i="3"/>
  <c r="Q55" i="3" s="1"/>
  <c r="P57" i="3"/>
  <c r="Q57" i="3" s="1"/>
  <c r="P59" i="3"/>
  <c r="Q59" i="3" s="1"/>
  <c r="P61" i="3"/>
  <c r="Q61" i="3" s="1"/>
  <c r="P63" i="3"/>
  <c r="Q63" i="3" s="1"/>
  <c r="P65" i="3"/>
  <c r="Q65" i="3" s="1"/>
  <c r="P67" i="3"/>
  <c r="Q67" i="3" s="1"/>
  <c r="P69" i="3"/>
  <c r="Q69" i="3" s="1"/>
  <c r="P71" i="3"/>
  <c r="Q71" i="3" s="1"/>
  <c r="P73" i="3"/>
  <c r="Q73" i="3" s="1"/>
  <c r="P154" i="3"/>
  <c r="Q154" i="3" s="1"/>
  <c r="P155" i="3"/>
  <c r="Q155" i="3" s="1"/>
  <c r="P156" i="3"/>
  <c r="Q156" i="3" s="1"/>
  <c r="P157" i="3"/>
  <c r="Q157" i="3" s="1"/>
  <c r="P158" i="3"/>
  <c r="Q158" i="3" s="1"/>
  <c r="P159" i="3"/>
  <c r="Q159" i="3" s="1"/>
  <c r="P160" i="3"/>
  <c r="Q160" i="3" s="1"/>
  <c r="P161" i="3"/>
  <c r="Q161" i="3" s="1"/>
  <c r="P162" i="3"/>
  <c r="Q162" i="3" s="1"/>
  <c r="P163" i="3"/>
  <c r="Q163" i="3" s="1"/>
  <c r="P164" i="3"/>
  <c r="Q164" i="3" s="1"/>
  <c r="P165" i="3"/>
  <c r="Q165" i="3" s="1"/>
  <c r="P166" i="3"/>
  <c r="Q166" i="3" s="1"/>
  <c r="P167" i="3"/>
  <c r="Q167" i="3" s="1"/>
  <c r="P168" i="3"/>
  <c r="Q168" i="3" s="1"/>
  <c r="P169" i="3"/>
  <c r="Q169" i="3" s="1"/>
  <c r="P170" i="3"/>
  <c r="Q170" i="3" s="1"/>
  <c r="P171" i="3"/>
  <c r="Q171" i="3" s="1"/>
  <c r="P172" i="3"/>
  <c r="Q172" i="3" s="1"/>
  <c r="P173" i="3"/>
  <c r="Q173" i="3" s="1"/>
  <c r="P174" i="3"/>
  <c r="Q174" i="3" s="1"/>
  <c r="P175" i="3"/>
  <c r="Q175" i="3" s="1"/>
  <c r="P176" i="3"/>
  <c r="Q176" i="3" s="1"/>
  <c r="P177" i="3"/>
  <c r="Q177" i="3" s="1"/>
  <c r="P178" i="3"/>
  <c r="Q178" i="3" s="1"/>
  <c r="P179" i="3"/>
  <c r="Q179" i="3" s="1"/>
  <c r="P180" i="3"/>
  <c r="Q180" i="3" s="1"/>
  <c r="P181" i="3"/>
  <c r="Q181" i="3" s="1"/>
  <c r="P182" i="3"/>
  <c r="Q182" i="3" s="1"/>
  <c r="P183" i="3"/>
  <c r="Q183" i="3" s="1"/>
  <c r="P184" i="3"/>
  <c r="Q184" i="3" s="1"/>
  <c r="P185" i="3"/>
  <c r="Q185" i="3" s="1"/>
  <c r="P186" i="3"/>
  <c r="Q186" i="3" s="1"/>
  <c r="P187" i="3"/>
  <c r="Q187" i="3" s="1"/>
  <c r="P188" i="3"/>
  <c r="Q188" i="3" s="1"/>
  <c r="P189" i="3"/>
  <c r="Q189" i="3" s="1"/>
  <c r="P190" i="3"/>
  <c r="Q190" i="3" s="1"/>
  <c r="P191" i="3"/>
  <c r="Q191" i="3" s="1"/>
  <c r="P192" i="3"/>
  <c r="Q192" i="3" s="1"/>
  <c r="P193" i="3"/>
  <c r="Q193" i="3" s="1"/>
  <c r="P194" i="3"/>
  <c r="Q194" i="3" s="1"/>
  <c r="P195" i="3"/>
  <c r="Q195" i="3" s="1"/>
  <c r="P196" i="3"/>
  <c r="Q196" i="3" s="1"/>
  <c r="P198" i="3"/>
  <c r="Q198" i="3" s="1"/>
  <c r="P200" i="3"/>
  <c r="Q200" i="3" s="1"/>
  <c r="P202" i="3"/>
  <c r="Q202" i="3" s="1"/>
  <c r="P204" i="3"/>
  <c r="Q204" i="3" s="1"/>
  <c r="P206" i="3"/>
  <c r="Q206" i="3" s="1"/>
  <c r="P208" i="3"/>
  <c r="Q208" i="3" s="1"/>
  <c r="P210" i="3"/>
  <c r="Q210" i="3" s="1"/>
  <c r="P212" i="3"/>
  <c r="Q212" i="3" s="1"/>
  <c r="P214" i="3"/>
  <c r="Q214" i="3" s="1"/>
  <c r="P216" i="3"/>
  <c r="Q216" i="3" s="1"/>
  <c r="P218" i="3"/>
  <c r="Q218" i="3" s="1"/>
  <c r="P220" i="3"/>
  <c r="Q220" i="3" s="1"/>
  <c r="P222" i="3"/>
  <c r="Q222" i="3" s="1"/>
  <c r="P224" i="3"/>
  <c r="Q224" i="3" s="1"/>
  <c r="P226" i="3"/>
  <c r="Q226" i="3" s="1"/>
  <c r="P228" i="3"/>
  <c r="Q228" i="3" s="1"/>
  <c r="P230" i="3"/>
  <c r="Q230" i="3" s="1"/>
  <c r="P232" i="3"/>
  <c r="Q232" i="3" s="1"/>
  <c r="P234" i="3"/>
  <c r="Q234" i="3" s="1"/>
  <c r="P236" i="3"/>
  <c r="Q236" i="3" s="1"/>
  <c r="P238" i="3"/>
  <c r="Q238" i="3" s="1"/>
  <c r="P240" i="3"/>
  <c r="Q240" i="3" s="1"/>
  <c r="P242" i="3"/>
  <c r="Q242" i="3" s="1"/>
  <c r="P244" i="3"/>
  <c r="Q244" i="3" s="1"/>
  <c r="P246" i="3"/>
  <c r="Q246" i="3" s="1"/>
  <c r="P248" i="3"/>
  <c r="Q248" i="3" s="1"/>
  <c r="P250" i="3"/>
  <c r="Q250" i="3" s="1"/>
  <c r="P252" i="3"/>
  <c r="Q252" i="3" s="1"/>
  <c r="P254" i="3"/>
  <c r="Q254" i="3" s="1"/>
  <c r="P256" i="3"/>
  <c r="Q256" i="3" s="1"/>
  <c r="P258" i="3"/>
  <c r="Q258" i="3" s="1"/>
  <c r="P260" i="3"/>
  <c r="Q260" i="3" s="1"/>
  <c r="P262" i="3"/>
  <c r="Q262" i="3" s="1"/>
  <c r="P264" i="3"/>
  <c r="Q264" i="3" s="1"/>
  <c r="P266" i="3"/>
  <c r="Q266" i="3" s="1"/>
  <c r="P268" i="3"/>
  <c r="Q268" i="3" s="1"/>
  <c r="P270" i="3"/>
  <c r="Q270" i="3" s="1"/>
  <c r="P272" i="3"/>
  <c r="Q272" i="3" s="1"/>
  <c r="P274" i="3"/>
  <c r="Q274" i="3" s="1"/>
  <c r="P277" i="3"/>
  <c r="Q277" i="3" s="1"/>
  <c r="P278" i="3"/>
  <c r="Q278" i="3" s="1"/>
  <c r="P281" i="3"/>
  <c r="Q281" i="3" s="1"/>
  <c r="P282" i="3"/>
  <c r="Q282" i="3" s="1"/>
  <c r="P285" i="3"/>
  <c r="Q285" i="3" s="1"/>
  <c r="P286" i="3"/>
  <c r="Q286" i="3" s="1"/>
  <c r="P289" i="3"/>
  <c r="Q289" i="3" s="1"/>
  <c r="P290" i="3"/>
  <c r="Q290" i="3" s="1"/>
  <c r="P293" i="3"/>
  <c r="Q293" i="3" s="1"/>
  <c r="P294" i="3"/>
  <c r="Q294" i="3" s="1"/>
  <c r="P297" i="3"/>
  <c r="Q297" i="3" s="1"/>
  <c r="P298" i="3"/>
  <c r="Q298" i="3" s="1"/>
  <c r="P301" i="3"/>
  <c r="Q301" i="3" s="1"/>
  <c r="P302" i="3"/>
  <c r="Q302" i="3" s="1"/>
  <c r="P305" i="3"/>
  <c r="Q305" i="3" s="1"/>
  <c r="P306" i="3"/>
  <c r="Q306" i="3" s="1"/>
  <c r="P309" i="3"/>
  <c r="Q309" i="3" s="1"/>
  <c r="P311" i="3"/>
  <c r="Q311" i="3" s="1"/>
  <c r="P313" i="3"/>
  <c r="Q313" i="3" s="1"/>
  <c r="P315" i="3"/>
  <c r="Q315" i="3" s="1"/>
  <c r="P317" i="3"/>
  <c r="Q317" i="3" s="1"/>
  <c r="P319" i="3"/>
  <c r="Q319" i="3" s="1"/>
  <c r="P321" i="3"/>
  <c r="Q321" i="3" s="1"/>
  <c r="P323" i="3"/>
  <c r="Q323" i="3" s="1"/>
  <c r="P325" i="3"/>
  <c r="Q325" i="3" s="1"/>
  <c r="P327" i="3"/>
  <c r="Q327" i="3" s="1"/>
  <c r="P329" i="3"/>
  <c r="Q329" i="3" s="1"/>
  <c r="P331" i="3"/>
  <c r="Q331" i="3" s="1"/>
  <c r="P333" i="3"/>
  <c r="Q333" i="3" s="1"/>
  <c r="P335" i="3"/>
  <c r="Q335" i="3" s="1"/>
  <c r="P337" i="3"/>
  <c r="Q337" i="3" s="1"/>
  <c r="P339" i="3"/>
  <c r="Q339" i="3" s="1"/>
  <c r="P341" i="3"/>
  <c r="Q341" i="3" s="1"/>
  <c r="P343" i="3"/>
  <c r="Q343" i="3" s="1"/>
  <c r="P345" i="3"/>
  <c r="Q345" i="3" s="1"/>
  <c r="P347" i="3"/>
  <c r="Q347" i="3" s="1"/>
  <c r="P349" i="3"/>
  <c r="Q349" i="3" s="1"/>
  <c r="P351" i="3"/>
  <c r="Q351" i="3" s="1"/>
  <c r="P353" i="3"/>
  <c r="Q353" i="3" s="1"/>
  <c r="P355" i="3"/>
  <c r="Q355" i="3" s="1"/>
  <c r="P357" i="3"/>
  <c r="Q357" i="3" s="1"/>
  <c r="P359" i="3"/>
  <c r="Q359" i="3" s="1"/>
  <c r="P361" i="3"/>
  <c r="Q361" i="3" s="1"/>
  <c r="P363" i="3"/>
  <c r="Q363" i="3" s="1"/>
  <c r="P365" i="3"/>
  <c r="Q365" i="3" s="1"/>
  <c r="P367" i="3"/>
  <c r="Q367" i="3" s="1"/>
  <c r="P369" i="3"/>
  <c r="Q369" i="3" s="1"/>
  <c r="P371" i="3"/>
  <c r="Q371" i="3" s="1"/>
  <c r="P373" i="3"/>
  <c r="Q373" i="3" s="1"/>
  <c r="P375" i="3"/>
  <c r="Q375" i="3" s="1"/>
  <c r="P377" i="3"/>
  <c r="Q377" i="3" s="1"/>
  <c r="P379" i="3"/>
  <c r="Q379" i="3" s="1"/>
  <c r="P381" i="3"/>
  <c r="Q381" i="3" s="1"/>
  <c r="P383" i="3"/>
  <c r="Q383" i="3" s="1"/>
  <c r="P385" i="3"/>
  <c r="Q385" i="3" s="1"/>
  <c r="P387" i="3"/>
  <c r="Q387" i="3" s="1"/>
  <c r="P389" i="3"/>
  <c r="Q389" i="3" s="1"/>
  <c r="P391" i="3"/>
  <c r="Q391" i="3" s="1"/>
  <c r="P393" i="3"/>
  <c r="Q393" i="3" s="1"/>
  <c r="P395" i="3"/>
  <c r="Q395" i="3" s="1"/>
  <c r="P397" i="3"/>
  <c r="Q397" i="3" s="1"/>
  <c r="P399" i="3"/>
  <c r="Q399" i="3" s="1"/>
  <c r="P401" i="3"/>
  <c r="Q401" i="3" s="1"/>
  <c r="P403" i="3"/>
  <c r="Q403" i="3" s="1"/>
  <c r="P405" i="3"/>
  <c r="Q405" i="3" s="1"/>
  <c r="P407" i="3"/>
  <c r="Q407" i="3" s="1"/>
  <c r="P409" i="3"/>
  <c r="Q409" i="3" s="1"/>
  <c r="P411" i="3"/>
  <c r="Q411" i="3" s="1"/>
  <c r="P413" i="3"/>
  <c r="Q413" i="3" s="1"/>
  <c r="P415" i="3"/>
  <c r="Q415" i="3" s="1"/>
  <c r="P417" i="3"/>
  <c r="Q417" i="3" s="1"/>
  <c r="P419" i="3"/>
  <c r="Q419" i="3" s="1"/>
  <c r="P421" i="3"/>
  <c r="Q421" i="3" s="1"/>
  <c r="P423" i="3"/>
  <c r="Q423" i="3" s="1"/>
  <c r="P425" i="3"/>
  <c r="Q425" i="3" s="1"/>
  <c r="P427" i="3"/>
  <c r="Q427" i="3" s="1"/>
  <c r="P429" i="3"/>
  <c r="Q429" i="3" s="1"/>
  <c r="P431" i="3"/>
  <c r="Q431" i="3" s="1"/>
  <c r="P433" i="3"/>
  <c r="Q433" i="3" s="1"/>
  <c r="P435" i="3"/>
  <c r="Q435" i="3" s="1"/>
  <c r="P437" i="3"/>
  <c r="Q437" i="3" s="1"/>
  <c r="P438" i="3"/>
  <c r="Q438" i="3" s="1"/>
  <c r="P439" i="3"/>
  <c r="Q439" i="3" s="1"/>
  <c r="P440" i="3"/>
  <c r="Q440" i="3" s="1"/>
  <c r="P441" i="3"/>
  <c r="Q441" i="3" s="1"/>
  <c r="P442" i="3"/>
  <c r="Q442" i="3" s="1"/>
  <c r="P443" i="3"/>
  <c r="Q443" i="3" s="1"/>
  <c r="P444" i="3"/>
  <c r="Q444" i="3" s="1"/>
  <c r="P445" i="3"/>
  <c r="Q445" i="3" s="1"/>
  <c r="P446" i="3"/>
  <c r="Q446" i="3" s="1"/>
  <c r="P447" i="3"/>
  <c r="Q447" i="3" s="1"/>
  <c r="P448" i="3"/>
  <c r="Q448" i="3" s="1"/>
  <c r="P449" i="3"/>
  <c r="Q449" i="3" s="1"/>
  <c r="P450" i="3"/>
  <c r="Q450" i="3" s="1"/>
  <c r="P451" i="3"/>
  <c r="Q451" i="3" s="1"/>
  <c r="P452" i="3"/>
  <c r="Q452" i="3" s="1"/>
  <c r="P453" i="3"/>
  <c r="Q453" i="3" s="1"/>
  <c r="P454" i="3"/>
  <c r="Q454" i="3" s="1"/>
  <c r="P455" i="3"/>
  <c r="Q455" i="3" s="1"/>
  <c r="P456" i="3"/>
  <c r="Q456" i="3" s="1"/>
  <c r="P457" i="3"/>
  <c r="Q457" i="3" s="1"/>
  <c r="P458" i="3"/>
  <c r="Q458" i="3" s="1"/>
  <c r="P459" i="3"/>
  <c r="Q459" i="3" s="1"/>
  <c r="P460" i="3"/>
  <c r="Q460" i="3" s="1"/>
  <c r="P461" i="3"/>
  <c r="Q461" i="3" s="1"/>
  <c r="P462" i="3"/>
  <c r="Q462" i="3" s="1"/>
  <c r="P463" i="3"/>
  <c r="Q463" i="3" s="1"/>
  <c r="P464" i="3"/>
  <c r="Q464" i="3" s="1"/>
  <c r="P465" i="3"/>
  <c r="Q465" i="3" s="1"/>
  <c r="P466" i="3"/>
  <c r="Q466" i="3" s="1"/>
  <c r="P467" i="3"/>
  <c r="Q467" i="3" s="1"/>
  <c r="P468" i="3"/>
  <c r="Q468" i="3" s="1"/>
  <c r="P469" i="3"/>
  <c r="Q469" i="3" s="1"/>
  <c r="P470" i="3"/>
  <c r="Q470" i="3" s="1"/>
  <c r="P471" i="3"/>
  <c r="Q471" i="3" s="1"/>
  <c r="P472" i="3"/>
  <c r="Q472" i="3" s="1"/>
  <c r="P473" i="3"/>
  <c r="Q473" i="3" s="1"/>
  <c r="P474" i="3"/>
  <c r="Q474" i="3" s="1"/>
  <c r="P475" i="3"/>
  <c r="Q475" i="3" s="1"/>
  <c r="P476" i="3"/>
  <c r="Q476" i="3" s="1"/>
  <c r="P477" i="3"/>
  <c r="Q477" i="3" s="1"/>
  <c r="P478" i="3"/>
  <c r="Q478" i="3" s="1"/>
  <c r="P479" i="3"/>
  <c r="Q479" i="3" s="1"/>
  <c r="P480" i="3"/>
  <c r="Q480" i="3" s="1"/>
  <c r="P481" i="3"/>
  <c r="Q481" i="3" s="1"/>
  <c r="P482" i="3"/>
  <c r="Q482" i="3" s="1"/>
  <c r="P483" i="3"/>
  <c r="Q483" i="3" s="1"/>
  <c r="P484" i="3"/>
  <c r="Q484" i="3" s="1"/>
  <c r="P485" i="3"/>
  <c r="Q485" i="3" s="1"/>
  <c r="P486" i="3"/>
  <c r="Q486" i="3" s="1"/>
  <c r="P487" i="3"/>
  <c r="Q487" i="3" s="1"/>
  <c r="P488" i="3"/>
  <c r="Q488" i="3" s="1"/>
  <c r="P489" i="3"/>
  <c r="Q489" i="3" s="1"/>
  <c r="P490" i="3"/>
  <c r="Q490" i="3" s="1"/>
  <c r="P491" i="3"/>
  <c r="Q491" i="3" s="1"/>
  <c r="P492" i="3"/>
  <c r="Q492" i="3" s="1"/>
  <c r="P493" i="3"/>
  <c r="Q493" i="3" s="1"/>
  <c r="P494" i="3"/>
  <c r="Q494" i="3" s="1"/>
  <c r="P495" i="3"/>
  <c r="Q495" i="3" s="1"/>
  <c r="P497" i="3"/>
  <c r="Q497" i="3" s="1"/>
  <c r="P499" i="3"/>
  <c r="Q499" i="3" s="1"/>
  <c r="P501" i="3"/>
  <c r="Q501" i="3" s="1"/>
  <c r="P503" i="3"/>
  <c r="Q503" i="3" s="1"/>
  <c r="P505" i="3"/>
  <c r="Q505" i="3" s="1"/>
  <c r="P507" i="3"/>
  <c r="Q507" i="3" s="1"/>
  <c r="P509" i="3"/>
  <c r="Q509" i="3" s="1"/>
  <c r="P511" i="3"/>
  <c r="Q511" i="3" s="1"/>
  <c r="P513" i="3"/>
  <c r="Q513" i="3" s="1"/>
  <c r="P515" i="3"/>
  <c r="Q515" i="3" s="1"/>
  <c r="P517" i="3"/>
  <c r="Q517" i="3" s="1"/>
  <c r="P519" i="3"/>
  <c r="Q519" i="3" s="1"/>
  <c r="P521" i="3"/>
  <c r="Q521" i="3" s="1"/>
  <c r="P523" i="3"/>
  <c r="Q523" i="3" s="1"/>
  <c r="P525" i="3"/>
  <c r="Q525" i="3" s="1"/>
  <c r="P527" i="3"/>
  <c r="Q527" i="3" s="1"/>
  <c r="P529" i="3"/>
  <c r="Q529" i="3" s="1"/>
  <c r="P531" i="3"/>
  <c r="Q531" i="3" s="1"/>
  <c r="P533" i="3"/>
  <c r="Q533" i="3" s="1"/>
  <c r="P535" i="3"/>
  <c r="Q535" i="3" s="1"/>
  <c r="P537" i="3"/>
  <c r="Q537" i="3" s="1"/>
  <c r="P539" i="3"/>
  <c r="Q539" i="3" s="1"/>
  <c r="P541" i="3"/>
  <c r="Q541" i="3" s="1"/>
  <c r="P543" i="3"/>
  <c r="Q543" i="3" s="1"/>
  <c r="P545" i="3"/>
  <c r="Q545" i="3" s="1"/>
  <c r="P547" i="3"/>
  <c r="Q547" i="3" s="1"/>
  <c r="P549" i="3"/>
  <c r="Q549" i="3" s="1"/>
  <c r="P551" i="3"/>
  <c r="Q551" i="3" s="1"/>
  <c r="P553" i="3"/>
  <c r="Q553" i="3" s="1"/>
  <c r="P555" i="3"/>
  <c r="Q555" i="3" s="1"/>
  <c r="P557" i="3"/>
  <c r="Q557" i="3" s="1"/>
  <c r="P559" i="3"/>
  <c r="Q559" i="3" s="1"/>
  <c r="P561" i="3"/>
  <c r="Q561" i="3" s="1"/>
  <c r="P563" i="3"/>
  <c r="Q563" i="3" s="1"/>
  <c r="P565" i="3"/>
  <c r="Q565" i="3" s="1"/>
  <c r="P197" i="3"/>
  <c r="Q197" i="3" s="1"/>
  <c r="P199" i="3"/>
  <c r="Q199" i="3" s="1"/>
  <c r="P201" i="3"/>
  <c r="Q201" i="3" s="1"/>
  <c r="P203" i="3"/>
  <c r="Q203" i="3" s="1"/>
  <c r="P205" i="3"/>
  <c r="Q205" i="3" s="1"/>
  <c r="P207" i="3"/>
  <c r="Q207" i="3" s="1"/>
  <c r="P209" i="3"/>
  <c r="Q209" i="3" s="1"/>
  <c r="P211" i="3"/>
  <c r="Q211" i="3" s="1"/>
  <c r="P213" i="3"/>
  <c r="Q213" i="3" s="1"/>
  <c r="P215" i="3"/>
  <c r="Q215" i="3" s="1"/>
  <c r="P217" i="3"/>
  <c r="Q217" i="3" s="1"/>
  <c r="P219" i="3"/>
  <c r="Q219" i="3" s="1"/>
  <c r="P221" i="3"/>
  <c r="Q221" i="3" s="1"/>
  <c r="P223" i="3"/>
  <c r="Q223" i="3" s="1"/>
  <c r="P225" i="3"/>
  <c r="Q225" i="3" s="1"/>
  <c r="P227" i="3"/>
  <c r="Q227" i="3" s="1"/>
  <c r="P229" i="3"/>
  <c r="Q229" i="3" s="1"/>
  <c r="P231" i="3"/>
  <c r="Q231" i="3" s="1"/>
  <c r="P233" i="3"/>
  <c r="Q233" i="3" s="1"/>
  <c r="P235" i="3"/>
  <c r="Q235" i="3" s="1"/>
  <c r="P237" i="3"/>
  <c r="Q237" i="3" s="1"/>
  <c r="P239" i="3"/>
  <c r="Q239" i="3" s="1"/>
  <c r="P241" i="3"/>
  <c r="Q241" i="3" s="1"/>
  <c r="P243" i="3"/>
  <c r="Q243" i="3" s="1"/>
  <c r="P245" i="3"/>
  <c r="Q245" i="3" s="1"/>
  <c r="P247" i="3"/>
  <c r="Q247" i="3" s="1"/>
  <c r="P249" i="3"/>
  <c r="Q249" i="3" s="1"/>
  <c r="P251" i="3"/>
  <c r="Q251" i="3" s="1"/>
  <c r="P253" i="3"/>
  <c r="Q253" i="3" s="1"/>
  <c r="P255" i="3"/>
  <c r="Q255" i="3" s="1"/>
  <c r="P257" i="3"/>
  <c r="Q257" i="3" s="1"/>
  <c r="P259" i="3"/>
  <c r="Q259" i="3" s="1"/>
  <c r="P261" i="3"/>
  <c r="Q261" i="3" s="1"/>
  <c r="P263" i="3"/>
  <c r="Q263" i="3" s="1"/>
  <c r="P265" i="3"/>
  <c r="Q265" i="3" s="1"/>
  <c r="P267" i="3"/>
  <c r="Q267" i="3" s="1"/>
  <c r="P269" i="3"/>
  <c r="Q269" i="3" s="1"/>
  <c r="P271" i="3"/>
  <c r="Q271" i="3" s="1"/>
  <c r="P273" i="3"/>
  <c r="Q273" i="3" s="1"/>
  <c r="P275" i="3"/>
  <c r="Q275" i="3" s="1"/>
  <c r="P276" i="3"/>
  <c r="Q276" i="3" s="1"/>
  <c r="P279" i="3"/>
  <c r="Q279" i="3" s="1"/>
  <c r="P280" i="3"/>
  <c r="Q280" i="3" s="1"/>
  <c r="P283" i="3"/>
  <c r="Q283" i="3" s="1"/>
  <c r="P284" i="3"/>
  <c r="Q284" i="3" s="1"/>
  <c r="P287" i="3"/>
  <c r="Q287" i="3" s="1"/>
  <c r="P288" i="3"/>
  <c r="Q288" i="3" s="1"/>
  <c r="P291" i="3"/>
  <c r="Q291" i="3" s="1"/>
  <c r="P292" i="3"/>
  <c r="Q292" i="3" s="1"/>
  <c r="P295" i="3"/>
  <c r="Q295" i="3" s="1"/>
  <c r="P296" i="3"/>
  <c r="Q296" i="3" s="1"/>
  <c r="P299" i="3"/>
  <c r="Q299" i="3" s="1"/>
  <c r="P300" i="3"/>
  <c r="Q300" i="3" s="1"/>
  <c r="P303" i="3"/>
  <c r="Q303" i="3" s="1"/>
  <c r="P304" i="3"/>
  <c r="Q304" i="3" s="1"/>
  <c r="P307" i="3"/>
  <c r="Q307" i="3" s="1"/>
  <c r="P308" i="3"/>
  <c r="Q308" i="3" s="1"/>
  <c r="P310" i="3"/>
  <c r="Q310" i="3" s="1"/>
  <c r="P312" i="3"/>
  <c r="Q312" i="3" s="1"/>
  <c r="P314" i="3"/>
  <c r="Q314" i="3" s="1"/>
  <c r="P316" i="3"/>
  <c r="Q316" i="3" s="1"/>
  <c r="P318" i="3"/>
  <c r="Q318" i="3" s="1"/>
  <c r="P320" i="3"/>
  <c r="Q320" i="3" s="1"/>
  <c r="P322" i="3"/>
  <c r="Q322" i="3" s="1"/>
  <c r="P324" i="3"/>
  <c r="Q324" i="3" s="1"/>
  <c r="P326" i="3"/>
  <c r="Q326" i="3" s="1"/>
  <c r="P328" i="3"/>
  <c r="Q328" i="3" s="1"/>
  <c r="P330" i="3"/>
  <c r="Q330" i="3" s="1"/>
  <c r="P332" i="3"/>
  <c r="Q332" i="3" s="1"/>
  <c r="P334" i="3"/>
  <c r="Q334" i="3" s="1"/>
  <c r="P336" i="3"/>
  <c r="Q336" i="3" s="1"/>
  <c r="P338" i="3"/>
  <c r="Q338" i="3" s="1"/>
  <c r="P340" i="3"/>
  <c r="Q340" i="3" s="1"/>
  <c r="P342" i="3"/>
  <c r="Q342" i="3" s="1"/>
  <c r="P344" i="3"/>
  <c r="Q344" i="3" s="1"/>
  <c r="P346" i="3"/>
  <c r="Q346" i="3" s="1"/>
  <c r="P348" i="3"/>
  <c r="Q348" i="3" s="1"/>
  <c r="P350" i="3"/>
  <c r="Q350" i="3" s="1"/>
  <c r="P352" i="3"/>
  <c r="Q352" i="3" s="1"/>
  <c r="P354" i="3"/>
  <c r="Q354" i="3" s="1"/>
  <c r="P356" i="3"/>
  <c r="Q356" i="3" s="1"/>
  <c r="P358" i="3"/>
  <c r="Q358" i="3" s="1"/>
  <c r="P360" i="3"/>
  <c r="Q360" i="3" s="1"/>
  <c r="P362" i="3"/>
  <c r="Q362" i="3" s="1"/>
  <c r="P364" i="3"/>
  <c r="Q364" i="3" s="1"/>
  <c r="P366" i="3"/>
  <c r="Q366" i="3" s="1"/>
  <c r="P368" i="3"/>
  <c r="Q368" i="3" s="1"/>
  <c r="P370" i="3"/>
  <c r="Q370" i="3" s="1"/>
  <c r="P372" i="3"/>
  <c r="Q372" i="3" s="1"/>
  <c r="P374" i="3"/>
  <c r="Q374" i="3" s="1"/>
  <c r="P376" i="3"/>
  <c r="Q376" i="3" s="1"/>
  <c r="P378" i="3"/>
  <c r="Q378" i="3" s="1"/>
  <c r="P380" i="3"/>
  <c r="Q380" i="3" s="1"/>
  <c r="P382" i="3"/>
  <c r="Q382" i="3" s="1"/>
  <c r="P384" i="3"/>
  <c r="Q384" i="3" s="1"/>
  <c r="P386" i="3"/>
  <c r="Q386" i="3" s="1"/>
  <c r="P388" i="3"/>
  <c r="Q388" i="3" s="1"/>
  <c r="P390" i="3"/>
  <c r="Q390" i="3" s="1"/>
  <c r="P392" i="3"/>
  <c r="Q392" i="3" s="1"/>
  <c r="P394" i="3"/>
  <c r="Q394" i="3" s="1"/>
  <c r="P396" i="3"/>
  <c r="Q396" i="3" s="1"/>
  <c r="P398" i="3"/>
  <c r="Q398" i="3" s="1"/>
  <c r="P400" i="3"/>
  <c r="Q400" i="3" s="1"/>
  <c r="P402" i="3"/>
  <c r="Q402" i="3" s="1"/>
  <c r="P404" i="3"/>
  <c r="Q404" i="3" s="1"/>
  <c r="P406" i="3"/>
  <c r="Q406" i="3" s="1"/>
  <c r="P408" i="3"/>
  <c r="Q408" i="3" s="1"/>
  <c r="P410" i="3"/>
  <c r="Q410" i="3" s="1"/>
  <c r="P412" i="3"/>
  <c r="Q412" i="3" s="1"/>
  <c r="P414" i="3"/>
  <c r="Q414" i="3" s="1"/>
  <c r="P416" i="3"/>
  <c r="Q416" i="3" s="1"/>
  <c r="P418" i="3"/>
  <c r="Q418" i="3" s="1"/>
  <c r="P420" i="3"/>
  <c r="Q420" i="3" s="1"/>
  <c r="P422" i="3"/>
  <c r="Q422" i="3" s="1"/>
  <c r="P424" i="3"/>
  <c r="Q424" i="3" s="1"/>
  <c r="P426" i="3"/>
  <c r="Q426" i="3" s="1"/>
  <c r="P428" i="3"/>
  <c r="Q428" i="3" s="1"/>
  <c r="P430" i="3"/>
  <c r="Q430" i="3" s="1"/>
  <c r="P432" i="3"/>
  <c r="Q432" i="3" s="1"/>
  <c r="P434" i="3"/>
  <c r="Q434" i="3" s="1"/>
  <c r="P436" i="3"/>
  <c r="Q436" i="3" s="1"/>
  <c r="M965" i="3"/>
  <c r="N965" i="3" s="1"/>
  <c r="N968" i="3" s="1"/>
  <c r="M966" i="3"/>
  <c r="N966" i="3" s="1"/>
  <c r="P496" i="3"/>
  <c r="Q496" i="3" s="1"/>
  <c r="P498" i="3"/>
  <c r="Q498" i="3" s="1"/>
  <c r="P500" i="3"/>
  <c r="Q500" i="3" s="1"/>
  <c r="P502" i="3"/>
  <c r="Q502" i="3" s="1"/>
  <c r="P504" i="3"/>
  <c r="Q504" i="3" s="1"/>
  <c r="P506" i="3"/>
  <c r="Q506" i="3" s="1"/>
  <c r="P508" i="3"/>
  <c r="Q508" i="3" s="1"/>
  <c r="P510" i="3"/>
  <c r="Q510" i="3" s="1"/>
  <c r="P512" i="3"/>
  <c r="Q512" i="3" s="1"/>
  <c r="P514" i="3"/>
  <c r="Q514" i="3" s="1"/>
  <c r="P516" i="3"/>
  <c r="Q516" i="3" s="1"/>
  <c r="P518" i="3"/>
  <c r="Q518" i="3" s="1"/>
  <c r="P520" i="3"/>
  <c r="Q520" i="3" s="1"/>
  <c r="P522" i="3"/>
  <c r="Q522" i="3" s="1"/>
  <c r="P524" i="3"/>
  <c r="Q524" i="3" s="1"/>
  <c r="P526" i="3"/>
  <c r="Q526" i="3" s="1"/>
  <c r="P528" i="3"/>
  <c r="Q528" i="3" s="1"/>
  <c r="P530" i="3"/>
  <c r="Q530" i="3" s="1"/>
  <c r="P532" i="3"/>
  <c r="Q532" i="3" s="1"/>
  <c r="P534" i="3"/>
  <c r="Q534" i="3" s="1"/>
  <c r="P536" i="3"/>
  <c r="Q536" i="3" s="1"/>
  <c r="P538" i="3"/>
  <c r="Q538" i="3" s="1"/>
  <c r="P540" i="3"/>
  <c r="Q540" i="3" s="1"/>
  <c r="P542" i="3"/>
  <c r="Q542" i="3" s="1"/>
  <c r="P544" i="3"/>
  <c r="Q544" i="3" s="1"/>
  <c r="P546" i="3"/>
  <c r="Q546" i="3" s="1"/>
  <c r="P548" i="3"/>
  <c r="Q548" i="3" s="1"/>
  <c r="P550" i="3"/>
  <c r="Q550" i="3" s="1"/>
  <c r="P552" i="3"/>
  <c r="Q552" i="3" s="1"/>
  <c r="P554" i="3"/>
  <c r="Q554" i="3" s="1"/>
  <c r="P556" i="3"/>
  <c r="Q556" i="3" s="1"/>
  <c r="P558" i="3"/>
  <c r="Q558" i="3" s="1"/>
  <c r="P560" i="3"/>
  <c r="Q560" i="3" s="1"/>
  <c r="P562" i="3"/>
  <c r="Q562" i="3" s="1"/>
  <c r="P564" i="3"/>
  <c r="Q564" i="3" s="1"/>
  <c r="P566" i="3"/>
  <c r="Q566" i="3" s="1"/>
  <c r="P567" i="3"/>
  <c r="Q567" i="3" s="1"/>
  <c r="P568" i="3"/>
  <c r="Q568" i="3" s="1"/>
  <c r="P569" i="3"/>
  <c r="Q569" i="3" s="1"/>
  <c r="P570" i="3"/>
  <c r="Q570" i="3" s="1"/>
  <c r="P571" i="3"/>
  <c r="Q571" i="3" s="1"/>
  <c r="P572" i="3"/>
  <c r="Q572" i="3" s="1"/>
  <c r="P573" i="3"/>
  <c r="Q573" i="3" s="1"/>
  <c r="P574" i="3"/>
  <c r="Q574" i="3" s="1"/>
  <c r="P575" i="3"/>
  <c r="Q575" i="3" s="1"/>
  <c r="P576" i="3"/>
  <c r="Q576" i="3" s="1"/>
  <c r="P577" i="3"/>
  <c r="Q577" i="3" s="1"/>
  <c r="P578" i="3"/>
  <c r="Q578" i="3" s="1"/>
  <c r="P579" i="3"/>
  <c r="Q579" i="3" s="1"/>
  <c r="P580" i="3"/>
  <c r="Q580" i="3" s="1"/>
  <c r="P581" i="3"/>
  <c r="Q581" i="3" s="1"/>
  <c r="P582" i="3"/>
  <c r="Q582" i="3" s="1"/>
  <c r="P583" i="3"/>
  <c r="Q583" i="3" s="1"/>
  <c r="P584" i="3"/>
  <c r="Q584" i="3" s="1"/>
  <c r="P585" i="3"/>
  <c r="Q585" i="3" s="1"/>
  <c r="P828" i="3"/>
  <c r="Q828" i="3" s="1"/>
  <c r="P830" i="3"/>
  <c r="Q830" i="3" s="1"/>
  <c r="P832" i="3"/>
  <c r="Q832" i="3" s="1"/>
  <c r="P834" i="3"/>
  <c r="Q834" i="3" s="1"/>
  <c r="P836" i="3"/>
  <c r="Q836" i="3" s="1"/>
  <c r="P838" i="3"/>
  <c r="Q838" i="3" s="1"/>
  <c r="P840" i="3"/>
  <c r="Q840" i="3" s="1"/>
  <c r="P842" i="3"/>
  <c r="Q842" i="3" s="1"/>
  <c r="P844" i="3"/>
  <c r="Q844" i="3" s="1"/>
  <c r="P846" i="3"/>
  <c r="Q846" i="3" s="1"/>
  <c r="P848" i="3"/>
  <c r="Q848" i="3" s="1"/>
  <c r="P850" i="3"/>
  <c r="Q850" i="3" s="1"/>
  <c r="P852" i="3"/>
  <c r="Q852" i="3" s="1"/>
  <c r="P854" i="3"/>
  <c r="Q854" i="3" s="1"/>
  <c r="P856" i="3"/>
  <c r="Q856" i="3" s="1"/>
  <c r="P829" i="3"/>
  <c r="Q829" i="3" s="1"/>
  <c r="P831" i="3"/>
  <c r="Q831" i="3" s="1"/>
  <c r="P833" i="3"/>
  <c r="Q833" i="3" s="1"/>
  <c r="P835" i="3"/>
  <c r="Q835" i="3" s="1"/>
  <c r="P837" i="3"/>
  <c r="Q837" i="3" s="1"/>
  <c r="P839" i="3"/>
  <c r="Q839" i="3" s="1"/>
  <c r="P841" i="3"/>
  <c r="Q841" i="3" s="1"/>
  <c r="P843" i="3"/>
  <c r="Q843" i="3" s="1"/>
  <c r="P845" i="3"/>
  <c r="Q845" i="3" s="1"/>
  <c r="P847" i="3"/>
  <c r="Q847" i="3" s="1"/>
  <c r="P849" i="3"/>
  <c r="Q849" i="3" s="1"/>
  <c r="P851" i="3"/>
  <c r="Q851" i="3" s="1"/>
  <c r="P853" i="3"/>
  <c r="Q853" i="3" s="1"/>
  <c r="P855" i="3"/>
  <c r="Q855" i="3" s="1"/>
  <c r="P857" i="3"/>
  <c r="Q857" i="3" s="1"/>
  <c r="P858" i="3"/>
  <c r="Q858" i="3" s="1"/>
  <c r="P859" i="3"/>
  <c r="Q859" i="3" s="1"/>
  <c r="P860" i="3"/>
  <c r="Q860" i="3" s="1"/>
  <c r="P861" i="3"/>
  <c r="Q861" i="3" s="1"/>
  <c r="P862" i="3"/>
  <c r="Q862" i="3" s="1"/>
  <c r="P863" i="3"/>
  <c r="Q863" i="3" s="1"/>
  <c r="P864" i="3"/>
  <c r="Q864" i="3" s="1"/>
  <c r="P865" i="3"/>
  <c r="Q865" i="3" s="1"/>
  <c r="P866" i="3"/>
  <c r="Q866" i="3" s="1"/>
  <c r="P867" i="3"/>
  <c r="Q867" i="3" s="1"/>
  <c r="P868" i="3"/>
  <c r="Q868" i="3" s="1"/>
  <c r="P869" i="3"/>
  <c r="Q869" i="3" s="1"/>
  <c r="P870" i="3"/>
  <c r="Q870" i="3" s="1"/>
  <c r="P871" i="3"/>
  <c r="Q871" i="3" s="1"/>
  <c r="P872" i="3"/>
  <c r="Q872" i="3" s="1"/>
  <c r="P873" i="3"/>
  <c r="Q873" i="3" s="1"/>
  <c r="P874" i="3"/>
  <c r="Q874" i="3" s="1"/>
  <c r="P875" i="3"/>
  <c r="Q875" i="3" s="1"/>
  <c r="P876" i="3"/>
  <c r="Q876" i="3" s="1"/>
  <c r="P877" i="3"/>
  <c r="Q877" i="3" s="1"/>
  <c r="P878" i="3"/>
  <c r="Q878" i="3" s="1"/>
  <c r="P879" i="3"/>
  <c r="Q879" i="3" s="1"/>
  <c r="P880" i="3"/>
  <c r="Q880" i="3" s="1"/>
  <c r="P881" i="3"/>
  <c r="Q881" i="3" s="1"/>
  <c r="P882" i="3"/>
  <c r="Q882" i="3" s="1"/>
  <c r="P883" i="3"/>
  <c r="Q883" i="3" s="1"/>
  <c r="P884" i="3"/>
  <c r="Q884" i="3" s="1"/>
  <c r="P885" i="3"/>
  <c r="Q885" i="3" s="1"/>
  <c r="P886" i="3"/>
  <c r="Q886" i="3" s="1"/>
  <c r="P887" i="3"/>
  <c r="Q887" i="3" s="1"/>
  <c r="P888" i="3"/>
  <c r="Q888" i="3" s="1"/>
  <c r="P889" i="3"/>
  <c r="Q889" i="3" s="1"/>
  <c r="P890" i="3"/>
  <c r="Q890" i="3" s="1"/>
  <c r="P891" i="3"/>
  <c r="Q891" i="3" s="1"/>
  <c r="P892" i="3"/>
  <c r="Q892" i="3" s="1"/>
  <c r="P893" i="3"/>
  <c r="Q893" i="3" s="1"/>
  <c r="P894" i="3"/>
  <c r="Q894" i="3" s="1"/>
  <c r="P895" i="3"/>
  <c r="Q895" i="3" s="1"/>
  <c r="P896" i="3"/>
  <c r="Q896" i="3" s="1"/>
  <c r="P897" i="3"/>
  <c r="Q897" i="3" s="1"/>
  <c r="P898" i="3"/>
  <c r="Q898" i="3" s="1"/>
  <c r="P899" i="3"/>
  <c r="Q899" i="3" s="1"/>
  <c r="P900" i="3"/>
  <c r="Q900" i="3" s="1"/>
  <c r="P902" i="3"/>
  <c r="Q902" i="3" s="1"/>
  <c r="P904" i="3"/>
  <c r="Q904" i="3" s="1"/>
  <c r="P906" i="3"/>
  <c r="Q906" i="3" s="1"/>
  <c r="P908" i="3"/>
  <c r="Q908" i="3" s="1"/>
  <c r="P910" i="3"/>
  <c r="Q910" i="3" s="1"/>
  <c r="P912" i="3"/>
  <c r="Q912" i="3" s="1"/>
  <c r="P914" i="3"/>
  <c r="Q914" i="3" s="1"/>
  <c r="P916" i="3"/>
  <c r="Q916" i="3" s="1"/>
  <c r="P918" i="3"/>
  <c r="Q918" i="3" s="1"/>
  <c r="P920" i="3"/>
  <c r="Q920" i="3" s="1"/>
  <c r="P922" i="3"/>
  <c r="Q922" i="3" s="1"/>
  <c r="P924" i="3"/>
  <c r="Q924" i="3" s="1"/>
  <c r="P926" i="3"/>
  <c r="Q926" i="3" s="1"/>
  <c r="P901" i="3"/>
  <c r="Q901" i="3" s="1"/>
  <c r="P903" i="3"/>
  <c r="Q903" i="3" s="1"/>
  <c r="P905" i="3"/>
  <c r="Q905" i="3" s="1"/>
  <c r="P907" i="3"/>
  <c r="Q907" i="3" s="1"/>
  <c r="P909" i="3"/>
  <c r="Q909" i="3" s="1"/>
  <c r="P911" i="3"/>
  <c r="Q911" i="3" s="1"/>
  <c r="P913" i="3"/>
  <c r="Q913" i="3" s="1"/>
  <c r="P915" i="3"/>
  <c r="Q915" i="3" s="1"/>
  <c r="P917" i="3"/>
  <c r="Q917" i="3" s="1"/>
  <c r="P919" i="3"/>
  <c r="Q919" i="3" s="1"/>
  <c r="P921" i="3"/>
  <c r="Q921" i="3" s="1"/>
  <c r="P923" i="3"/>
  <c r="Q923" i="3" s="1"/>
  <c r="P925" i="3"/>
  <c r="Q925" i="3" s="1"/>
  <c r="P927" i="3"/>
  <c r="Q927" i="3" s="1"/>
  <c r="P928" i="3"/>
  <c r="Q928" i="3" s="1"/>
  <c r="P929" i="3"/>
  <c r="Q929" i="3" s="1"/>
  <c r="P930" i="3"/>
  <c r="Q930" i="3" s="1"/>
  <c r="P931" i="3"/>
  <c r="Q931" i="3" s="1"/>
  <c r="P932" i="3"/>
  <c r="Q932" i="3" s="1"/>
  <c r="P934" i="3"/>
  <c r="Q934" i="3" s="1"/>
  <c r="P936" i="3"/>
  <c r="Q936" i="3" s="1"/>
  <c r="P938" i="3"/>
  <c r="Q938" i="3" s="1"/>
  <c r="P940" i="3"/>
  <c r="Q940" i="3" s="1"/>
  <c r="P942" i="3"/>
  <c r="Q942" i="3" s="1"/>
  <c r="P944" i="3"/>
  <c r="Q944" i="3" s="1"/>
  <c r="P933" i="3"/>
  <c r="Q933" i="3" s="1"/>
  <c r="P935" i="3"/>
  <c r="Q935" i="3" s="1"/>
  <c r="P937" i="3"/>
  <c r="Q937" i="3" s="1"/>
  <c r="P939" i="3"/>
  <c r="Q939" i="3" s="1"/>
  <c r="P941" i="3"/>
  <c r="Q941" i="3" s="1"/>
  <c r="P943" i="3"/>
  <c r="Q943" i="3" s="1"/>
  <c r="P945" i="3"/>
  <c r="Q945" i="3" s="1"/>
  <c r="P946" i="3"/>
  <c r="Q946" i="3" s="1"/>
  <c r="P947" i="3"/>
  <c r="Q947" i="3" s="1"/>
  <c r="P949" i="3"/>
  <c r="Q949" i="3" s="1"/>
  <c r="P951" i="3"/>
  <c r="Q951" i="3" s="1"/>
  <c r="P953" i="3"/>
  <c r="Q953" i="3" s="1"/>
  <c r="P955" i="3"/>
  <c r="Q955" i="3" s="1"/>
  <c r="P957" i="3"/>
  <c r="Q957" i="3" s="1"/>
  <c r="P959" i="3"/>
  <c r="Q959" i="3" s="1"/>
  <c r="P961" i="3"/>
  <c r="Q961" i="3" s="1"/>
  <c r="P963" i="3"/>
  <c r="Q963" i="3" s="1"/>
  <c r="P948" i="3"/>
  <c r="Q948" i="3" s="1"/>
  <c r="P950" i="3"/>
  <c r="Q950" i="3" s="1"/>
  <c r="P952" i="3"/>
  <c r="Q952" i="3" s="1"/>
  <c r="P954" i="3"/>
  <c r="Q954" i="3" s="1"/>
  <c r="P956" i="3"/>
  <c r="Q956" i="3" s="1"/>
  <c r="P958" i="3"/>
  <c r="Q958" i="3" s="1"/>
  <c r="P960" i="3"/>
  <c r="Q960" i="3" s="1"/>
  <c r="P962" i="3"/>
  <c r="Q962" i="3" s="1"/>
  <c r="H968" i="3"/>
  <c r="J965" i="3"/>
  <c r="J968" i="3" s="1"/>
  <c r="P964" i="3"/>
  <c r="Q964" i="3" s="1"/>
  <c r="P20" i="3" l="1"/>
  <c r="Q20" i="3" s="1"/>
  <c r="P18" i="3"/>
  <c r="Q18" i="3" s="1"/>
  <c r="P15" i="3"/>
  <c r="Q15" i="3" s="1"/>
  <c r="P14" i="3"/>
  <c r="Q14" i="3" s="1"/>
  <c r="P12" i="3"/>
  <c r="Q12" i="3" s="1"/>
  <c r="P10" i="3"/>
  <c r="Q10" i="3" s="1"/>
  <c r="P8" i="3"/>
  <c r="Q8" i="3" s="1"/>
  <c r="P6" i="3"/>
  <c r="Q6" i="3" s="1"/>
  <c r="P4" i="3"/>
  <c r="Q4" i="3" s="1"/>
  <c r="P588" i="3"/>
  <c r="Q588" i="3" s="1"/>
  <c r="P592" i="3"/>
  <c r="Q592" i="3" s="1"/>
  <c r="P596" i="3"/>
  <c r="Q596" i="3" s="1"/>
  <c r="P600" i="3"/>
  <c r="Q600" i="3" s="1"/>
  <c r="P604" i="3"/>
  <c r="Q604" i="3" s="1"/>
  <c r="P608" i="3"/>
  <c r="Q608" i="3" s="1"/>
  <c r="P612" i="3"/>
  <c r="Q612" i="3" s="1"/>
  <c r="P616" i="3"/>
  <c r="Q616" i="3" s="1"/>
  <c r="P620" i="3"/>
  <c r="Q620" i="3" s="1"/>
  <c r="P624" i="3"/>
  <c r="Q624" i="3" s="1"/>
  <c r="P628" i="3"/>
  <c r="Q628" i="3" s="1"/>
  <c r="P632" i="3"/>
  <c r="Q632" i="3" s="1"/>
  <c r="P636" i="3"/>
  <c r="Q636" i="3" s="1"/>
  <c r="P589" i="3"/>
  <c r="Q589" i="3" s="1"/>
  <c r="P593" i="3"/>
  <c r="Q593" i="3" s="1"/>
  <c r="P597" i="3"/>
  <c r="Q597" i="3" s="1"/>
  <c r="P601" i="3"/>
  <c r="Q601" i="3" s="1"/>
  <c r="P605" i="3"/>
  <c r="Q605" i="3" s="1"/>
  <c r="P609" i="3"/>
  <c r="Q609" i="3" s="1"/>
  <c r="P613" i="3"/>
  <c r="Q613" i="3" s="1"/>
  <c r="P617" i="3"/>
  <c r="Q617" i="3" s="1"/>
  <c r="P621" i="3"/>
  <c r="Q621" i="3" s="1"/>
  <c r="P625" i="3"/>
  <c r="Q625" i="3" s="1"/>
  <c r="P629" i="3"/>
  <c r="Q629" i="3" s="1"/>
  <c r="P633" i="3"/>
  <c r="Q633" i="3" s="1"/>
  <c r="P637" i="3"/>
  <c r="Q637" i="3" s="1"/>
  <c r="P639" i="3"/>
  <c r="Q639" i="3" s="1"/>
  <c r="P642" i="3"/>
  <c r="Q642" i="3" s="1"/>
  <c r="P646" i="3"/>
  <c r="Q646" i="3" s="1"/>
  <c r="P650" i="3"/>
  <c r="Q650" i="3" s="1"/>
  <c r="P654" i="3"/>
  <c r="Q654" i="3" s="1"/>
  <c r="P658" i="3"/>
  <c r="Q658" i="3" s="1"/>
  <c r="P662" i="3"/>
  <c r="Q662" i="3" s="1"/>
  <c r="P666" i="3"/>
  <c r="Q666" i="3" s="1"/>
  <c r="P670" i="3"/>
  <c r="Q670" i="3" s="1"/>
  <c r="P674" i="3"/>
  <c r="Q674" i="3" s="1"/>
  <c r="P678" i="3"/>
  <c r="Q678" i="3" s="1"/>
  <c r="P682" i="3"/>
  <c r="Q682" i="3" s="1"/>
  <c r="P686" i="3"/>
  <c r="Q686" i="3" s="1"/>
  <c r="P690" i="3"/>
  <c r="Q690" i="3" s="1"/>
  <c r="P694" i="3"/>
  <c r="Q694" i="3" s="1"/>
  <c r="P698" i="3"/>
  <c r="Q698" i="3" s="1"/>
  <c r="P702" i="3"/>
  <c r="Q702" i="3" s="1"/>
  <c r="P706" i="3"/>
  <c r="Q706" i="3" s="1"/>
  <c r="P710" i="3"/>
  <c r="Q710" i="3" s="1"/>
  <c r="P714" i="3"/>
  <c r="Q714" i="3" s="1"/>
  <c r="P718" i="3"/>
  <c r="Q718" i="3" s="1"/>
  <c r="P722" i="3"/>
  <c r="Q722" i="3" s="1"/>
  <c r="P726" i="3"/>
  <c r="Q726" i="3" s="1"/>
  <c r="P730" i="3"/>
  <c r="Q730" i="3" s="1"/>
  <c r="P734" i="3"/>
  <c r="Q734" i="3" s="1"/>
  <c r="P738" i="3"/>
  <c r="Q738" i="3" s="1"/>
  <c r="P742" i="3"/>
  <c r="Q742" i="3" s="1"/>
  <c r="P746" i="3"/>
  <c r="Q746" i="3" s="1"/>
  <c r="P750" i="3"/>
  <c r="Q750" i="3" s="1"/>
  <c r="P754" i="3"/>
  <c r="Q754" i="3" s="1"/>
  <c r="P758" i="3"/>
  <c r="Q758" i="3" s="1"/>
  <c r="P762" i="3"/>
  <c r="Q762" i="3" s="1"/>
  <c r="P766" i="3"/>
  <c r="Q766" i="3" s="1"/>
  <c r="P770" i="3"/>
  <c r="Q770" i="3" s="1"/>
  <c r="P774" i="3"/>
  <c r="Q774" i="3" s="1"/>
  <c r="P778" i="3"/>
  <c r="Q778" i="3" s="1"/>
  <c r="P782" i="3"/>
  <c r="Q782" i="3" s="1"/>
  <c r="P786" i="3"/>
  <c r="Q786" i="3" s="1"/>
  <c r="P790" i="3"/>
  <c r="Q790" i="3" s="1"/>
  <c r="P794" i="3"/>
  <c r="Q794" i="3" s="1"/>
  <c r="P798" i="3"/>
  <c r="Q798" i="3" s="1"/>
  <c r="P802" i="3"/>
  <c r="Q802" i="3" s="1"/>
  <c r="P806" i="3"/>
  <c r="Q806" i="3" s="1"/>
  <c r="P810" i="3"/>
  <c r="Q810" i="3" s="1"/>
  <c r="P814" i="3"/>
  <c r="Q814" i="3" s="1"/>
  <c r="P643" i="3"/>
  <c r="Q643" i="3" s="1"/>
  <c r="P647" i="3"/>
  <c r="Q647" i="3" s="1"/>
  <c r="P651" i="3"/>
  <c r="Q651" i="3" s="1"/>
  <c r="P655" i="3"/>
  <c r="Q655" i="3" s="1"/>
  <c r="P659" i="3"/>
  <c r="Q659" i="3" s="1"/>
  <c r="P663" i="3"/>
  <c r="Q663" i="3" s="1"/>
  <c r="P667" i="3"/>
  <c r="Q667" i="3" s="1"/>
  <c r="P671" i="3"/>
  <c r="Q671" i="3" s="1"/>
  <c r="P675" i="3"/>
  <c r="Q675" i="3" s="1"/>
  <c r="P679" i="3"/>
  <c r="Q679" i="3" s="1"/>
  <c r="P683" i="3"/>
  <c r="Q683" i="3" s="1"/>
  <c r="P687" i="3"/>
  <c r="Q687" i="3" s="1"/>
  <c r="P691" i="3"/>
  <c r="Q691" i="3" s="1"/>
  <c r="P695" i="3"/>
  <c r="Q695" i="3" s="1"/>
  <c r="P699" i="3"/>
  <c r="Q699" i="3" s="1"/>
  <c r="P703" i="3"/>
  <c r="Q703" i="3" s="1"/>
  <c r="P707" i="3"/>
  <c r="Q707" i="3" s="1"/>
  <c r="P711" i="3"/>
  <c r="Q711" i="3" s="1"/>
  <c r="P715" i="3"/>
  <c r="Q715" i="3" s="1"/>
  <c r="P719" i="3"/>
  <c r="Q719" i="3" s="1"/>
  <c r="P723" i="3"/>
  <c r="Q723" i="3" s="1"/>
  <c r="P727" i="3"/>
  <c r="Q727" i="3" s="1"/>
  <c r="P731" i="3"/>
  <c r="Q731" i="3" s="1"/>
  <c r="P735" i="3"/>
  <c r="Q735" i="3" s="1"/>
  <c r="P739" i="3"/>
  <c r="Q739" i="3" s="1"/>
  <c r="P743" i="3"/>
  <c r="Q743" i="3" s="1"/>
  <c r="P747" i="3"/>
  <c r="Q747" i="3" s="1"/>
  <c r="P751" i="3"/>
  <c r="Q751" i="3" s="1"/>
  <c r="P755" i="3"/>
  <c r="Q755" i="3" s="1"/>
  <c r="P759" i="3"/>
  <c r="Q759" i="3" s="1"/>
  <c r="P763" i="3"/>
  <c r="Q763" i="3" s="1"/>
  <c r="P767" i="3"/>
  <c r="Q767" i="3" s="1"/>
  <c r="P771" i="3"/>
  <c r="Q771" i="3" s="1"/>
  <c r="P775" i="3"/>
  <c r="Q775" i="3" s="1"/>
  <c r="P779" i="3"/>
  <c r="Q779" i="3" s="1"/>
  <c r="P783" i="3"/>
  <c r="Q783" i="3" s="1"/>
  <c r="P787" i="3"/>
  <c r="Q787" i="3" s="1"/>
  <c r="P791" i="3"/>
  <c r="Q791" i="3" s="1"/>
  <c r="P795" i="3"/>
  <c r="Q795" i="3" s="1"/>
  <c r="P799" i="3"/>
  <c r="Q799" i="3" s="1"/>
  <c r="P803" i="3"/>
  <c r="Q803" i="3" s="1"/>
  <c r="P807" i="3"/>
  <c r="Q807" i="3" s="1"/>
  <c r="P811" i="3"/>
  <c r="Q811" i="3" s="1"/>
  <c r="P815" i="3"/>
  <c r="Q815" i="3" s="1"/>
  <c r="P817" i="3"/>
  <c r="Q817" i="3" s="1"/>
  <c r="P819" i="3"/>
  <c r="Q819" i="3" s="1"/>
  <c r="P821" i="3"/>
  <c r="Q821" i="3" s="1"/>
  <c r="P823" i="3"/>
  <c r="Q823" i="3" s="1"/>
  <c r="P825" i="3"/>
  <c r="Q825" i="3" s="1"/>
  <c r="P827" i="3"/>
  <c r="Q827" i="3" s="1"/>
  <c r="P33" i="3"/>
  <c r="Q33" i="3" s="1"/>
  <c r="P5" i="3"/>
  <c r="Q5" i="3" s="1"/>
  <c r="P47" i="3"/>
  <c r="Q47" i="3" s="1"/>
  <c r="P45" i="3"/>
  <c r="Q45" i="3" s="1"/>
  <c r="P43" i="3"/>
  <c r="Q43" i="3" s="1"/>
  <c r="P41" i="3"/>
  <c r="Q41" i="3" s="1"/>
  <c r="P39" i="3"/>
  <c r="Q39" i="3" s="1"/>
  <c r="P37" i="3"/>
  <c r="Q37" i="3" s="1"/>
  <c r="P35" i="3"/>
  <c r="Q35" i="3" s="1"/>
  <c r="R17" i="3"/>
  <c r="L965" i="3"/>
  <c r="L968" i="3" s="1"/>
  <c r="R278" i="3" s="1"/>
  <c r="O965" i="3"/>
  <c r="P965" i="3" s="1"/>
  <c r="Q965" i="3" s="1"/>
  <c r="R16" i="3"/>
  <c r="R15" i="3"/>
  <c r="R13" i="3"/>
  <c r="R11" i="3"/>
  <c r="R9" i="3"/>
  <c r="R7" i="3"/>
  <c r="R5" i="3"/>
  <c r="P586" i="3"/>
  <c r="Q586" i="3" s="1"/>
  <c r="P590" i="3"/>
  <c r="Q590" i="3" s="1"/>
  <c r="P594" i="3"/>
  <c r="Q594" i="3" s="1"/>
  <c r="P598" i="3"/>
  <c r="Q598" i="3" s="1"/>
  <c r="P602" i="3"/>
  <c r="Q602" i="3" s="1"/>
  <c r="P606" i="3"/>
  <c r="Q606" i="3" s="1"/>
  <c r="P610" i="3"/>
  <c r="Q610" i="3" s="1"/>
  <c r="P614" i="3"/>
  <c r="Q614" i="3" s="1"/>
  <c r="P618" i="3"/>
  <c r="Q618" i="3" s="1"/>
  <c r="P622" i="3"/>
  <c r="Q622" i="3" s="1"/>
  <c r="P626" i="3"/>
  <c r="Q626" i="3" s="1"/>
  <c r="P630" i="3"/>
  <c r="Q630" i="3" s="1"/>
  <c r="P634" i="3"/>
  <c r="Q634" i="3" s="1"/>
  <c r="P587" i="3"/>
  <c r="Q587" i="3" s="1"/>
  <c r="P591" i="3"/>
  <c r="Q591" i="3" s="1"/>
  <c r="P595" i="3"/>
  <c r="Q595" i="3" s="1"/>
  <c r="P599" i="3"/>
  <c r="Q599" i="3" s="1"/>
  <c r="P603" i="3"/>
  <c r="Q603" i="3" s="1"/>
  <c r="P607" i="3"/>
  <c r="Q607" i="3" s="1"/>
  <c r="P611" i="3"/>
  <c r="Q611" i="3" s="1"/>
  <c r="P615" i="3"/>
  <c r="Q615" i="3" s="1"/>
  <c r="P619" i="3"/>
  <c r="Q619" i="3" s="1"/>
  <c r="P623" i="3"/>
  <c r="Q623" i="3" s="1"/>
  <c r="P627" i="3"/>
  <c r="Q627" i="3" s="1"/>
  <c r="P631" i="3"/>
  <c r="Q631" i="3" s="1"/>
  <c r="P635" i="3"/>
  <c r="Q635" i="3" s="1"/>
  <c r="P638" i="3"/>
  <c r="Q638" i="3" s="1"/>
  <c r="P640" i="3"/>
  <c r="Q640" i="3" s="1"/>
  <c r="P644" i="3"/>
  <c r="Q644" i="3" s="1"/>
  <c r="P648" i="3"/>
  <c r="Q648" i="3" s="1"/>
  <c r="P652" i="3"/>
  <c r="Q652" i="3" s="1"/>
  <c r="P656" i="3"/>
  <c r="Q656" i="3" s="1"/>
  <c r="P660" i="3"/>
  <c r="Q660" i="3" s="1"/>
  <c r="P664" i="3"/>
  <c r="Q664" i="3" s="1"/>
  <c r="P668" i="3"/>
  <c r="Q668" i="3" s="1"/>
  <c r="P672" i="3"/>
  <c r="Q672" i="3" s="1"/>
  <c r="P676" i="3"/>
  <c r="Q676" i="3" s="1"/>
  <c r="P680" i="3"/>
  <c r="Q680" i="3" s="1"/>
  <c r="P684" i="3"/>
  <c r="Q684" i="3" s="1"/>
  <c r="P688" i="3"/>
  <c r="Q688" i="3" s="1"/>
  <c r="P692" i="3"/>
  <c r="Q692" i="3" s="1"/>
  <c r="P696" i="3"/>
  <c r="Q696" i="3" s="1"/>
  <c r="P700" i="3"/>
  <c r="Q700" i="3" s="1"/>
  <c r="P704" i="3"/>
  <c r="Q704" i="3" s="1"/>
  <c r="P708" i="3"/>
  <c r="Q708" i="3" s="1"/>
  <c r="P712" i="3"/>
  <c r="Q712" i="3" s="1"/>
  <c r="P716" i="3"/>
  <c r="Q716" i="3" s="1"/>
  <c r="P720" i="3"/>
  <c r="Q720" i="3" s="1"/>
  <c r="P724" i="3"/>
  <c r="Q724" i="3" s="1"/>
  <c r="P728" i="3"/>
  <c r="Q728" i="3" s="1"/>
  <c r="P732" i="3"/>
  <c r="Q732" i="3" s="1"/>
  <c r="P736" i="3"/>
  <c r="Q736" i="3" s="1"/>
  <c r="P740" i="3"/>
  <c r="Q740" i="3" s="1"/>
  <c r="P744" i="3"/>
  <c r="Q744" i="3" s="1"/>
  <c r="P748" i="3"/>
  <c r="Q748" i="3" s="1"/>
  <c r="P752" i="3"/>
  <c r="Q752" i="3" s="1"/>
  <c r="P756" i="3"/>
  <c r="Q756" i="3" s="1"/>
  <c r="P760" i="3"/>
  <c r="Q760" i="3" s="1"/>
  <c r="P764" i="3"/>
  <c r="Q764" i="3" s="1"/>
  <c r="P768" i="3"/>
  <c r="Q768" i="3" s="1"/>
  <c r="P772" i="3"/>
  <c r="Q772" i="3" s="1"/>
  <c r="P776" i="3"/>
  <c r="Q776" i="3" s="1"/>
  <c r="P780" i="3"/>
  <c r="Q780" i="3" s="1"/>
  <c r="P784" i="3"/>
  <c r="Q784" i="3" s="1"/>
  <c r="P788" i="3"/>
  <c r="Q788" i="3" s="1"/>
  <c r="P792" i="3"/>
  <c r="Q792" i="3" s="1"/>
  <c r="P796" i="3"/>
  <c r="Q796" i="3" s="1"/>
  <c r="P800" i="3"/>
  <c r="Q800" i="3" s="1"/>
  <c r="P804" i="3"/>
  <c r="Q804" i="3" s="1"/>
  <c r="P808" i="3"/>
  <c r="Q808" i="3" s="1"/>
  <c r="P812" i="3"/>
  <c r="Q812" i="3" s="1"/>
  <c r="P641" i="3"/>
  <c r="Q641" i="3" s="1"/>
  <c r="P645" i="3"/>
  <c r="Q645" i="3" s="1"/>
  <c r="P649" i="3"/>
  <c r="Q649" i="3" s="1"/>
  <c r="P653" i="3"/>
  <c r="Q653" i="3" s="1"/>
  <c r="P657" i="3"/>
  <c r="Q657" i="3" s="1"/>
  <c r="P661" i="3"/>
  <c r="Q661" i="3" s="1"/>
  <c r="P665" i="3"/>
  <c r="Q665" i="3" s="1"/>
  <c r="P669" i="3"/>
  <c r="Q669" i="3" s="1"/>
  <c r="P673" i="3"/>
  <c r="Q673" i="3" s="1"/>
  <c r="P677" i="3"/>
  <c r="Q677" i="3" s="1"/>
  <c r="P681" i="3"/>
  <c r="Q681" i="3" s="1"/>
  <c r="P685" i="3"/>
  <c r="Q685" i="3" s="1"/>
  <c r="P689" i="3"/>
  <c r="Q689" i="3" s="1"/>
  <c r="P693" i="3"/>
  <c r="Q693" i="3" s="1"/>
  <c r="P697" i="3"/>
  <c r="Q697" i="3" s="1"/>
  <c r="P701" i="3"/>
  <c r="Q701" i="3" s="1"/>
  <c r="P705" i="3"/>
  <c r="Q705" i="3" s="1"/>
  <c r="P709" i="3"/>
  <c r="Q709" i="3" s="1"/>
  <c r="P713" i="3"/>
  <c r="Q713" i="3" s="1"/>
  <c r="P717" i="3"/>
  <c r="Q717" i="3" s="1"/>
  <c r="P721" i="3"/>
  <c r="Q721" i="3" s="1"/>
  <c r="P725" i="3"/>
  <c r="Q725" i="3" s="1"/>
  <c r="P729" i="3"/>
  <c r="Q729" i="3" s="1"/>
  <c r="P733" i="3"/>
  <c r="Q733" i="3" s="1"/>
  <c r="P737" i="3"/>
  <c r="Q737" i="3" s="1"/>
  <c r="P741" i="3"/>
  <c r="Q741" i="3" s="1"/>
  <c r="P745" i="3"/>
  <c r="Q745" i="3" s="1"/>
  <c r="P749" i="3"/>
  <c r="Q749" i="3" s="1"/>
  <c r="P753" i="3"/>
  <c r="Q753" i="3" s="1"/>
  <c r="P757" i="3"/>
  <c r="Q757" i="3" s="1"/>
  <c r="P761" i="3"/>
  <c r="Q761" i="3" s="1"/>
  <c r="P765" i="3"/>
  <c r="Q765" i="3" s="1"/>
  <c r="P769" i="3"/>
  <c r="Q769" i="3" s="1"/>
  <c r="P773" i="3"/>
  <c r="Q773" i="3" s="1"/>
  <c r="P777" i="3"/>
  <c r="Q777" i="3" s="1"/>
  <c r="P781" i="3"/>
  <c r="Q781" i="3" s="1"/>
  <c r="P785" i="3"/>
  <c r="Q785" i="3" s="1"/>
  <c r="P789" i="3"/>
  <c r="Q789" i="3" s="1"/>
  <c r="P793" i="3"/>
  <c r="Q793" i="3" s="1"/>
  <c r="P797" i="3"/>
  <c r="Q797" i="3" s="1"/>
  <c r="P801" i="3"/>
  <c r="Q801" i="3" s="1"/>
  <c r="P805" i="3"/>
  <c r="Q805" i="3" s="1"/>
  <c r="P809" i="3"/>
  <c r="Q809" i="3" s="1"/>
  <c r="P813" i="3"/>
  <c r="Q813" i="3" s="1"/>
  <c r="P816" i="3"/>
  <c r="Q816" i="3" s="1"/>
  <c r="P818" i="3"/>
  <c r="Q818" i="3" s="1"/>
  <c r="P820" i="3"/>
  <c r="Q820" i="3" s="1"/>
  <c r="P822" i="3"/>
  <c r="Q822" i="3" s="1"/>
  <c r="P824" i="3"/>
  <c r="Q824" i="3" s="1"/>
  <c r="P826" i="3"/>
  <c r="Q826" i="3" s="1"/>
  <c r="O967" i="3"/>
  <c r="P48" i="3"/>
  <c r="Q48" i="3" s="1"/>
  <c r="R25" i="3" l="1"/>
  <c r="R33" i="3"/>
  <c r="R21" i="3"/>
  <c r="R29" i="3"/>
  <c r="R19" i="3"/>
  <c r="R23" i="3"/>
  <c r="R27" i="3"/>
  <c r="R31" i="3"/>
  <c r="R51" i="3"/>
  <c r="R55" i="3"/>
  <c r="R59" i="3"/>
  <c r="R63" i="3"/>
  <c r="R67" i="3"/>
  <c r="R71" i="3"/>
  <c r="R75" i="3"/>
  <c r="R77" i="3"/>
  <c r="R79" i="3"/>
  <c r="R81" i="3"/>
  <c r="R83" i="3"/>
  <c r="R85" i="3"/>
  <c r="R87" i="3"/>
  <c r="R89" i="3"/>
  <c r="R91" i="3"/>
  <c r="R93" i="3"/>
  <c r="R95" i="3"/>
  <c r="R97" i="3"/>
  <c r="R99" i="3"/>
  <c r="R101" i="3"/>
  <c r="R103" i="3"/>
  <c r="R105" i="3"/>
  <c r="R107" i="3"/>
  <c r="R109" i="3"/>
  <c r="R111" i="3"/>
  <c r="R113" i="3"/>
  <c r="R115" i="3"/>
  <c r="R117" i="3"/>
  <c r="R119" i="3"/>
  <c r="R121" i="3"/>
  <c r="R123" i="3"/>
  <c r="R125" i="3"/>
  <c r="R127" i="3"/>
  <c r="R129" i="3"/>
  <c r="R131" i="3"/>
  <c r="R133" i="3"/>
  <c r="R135" i="3"/>
  <c r="R137" i="3"/>
  <c r="R139" i="3"/>
  <c r="R141" i="3"/>
  <c r="R143" i="3"/>
  <c r="R145" i="3"/>
  <c r="R147" i="3"/>
  <c r="R149" i="3"/>
  <c r="R151" i="3"/>
  <c r="R153" i="3"/>
  <c r="R154" i="3"/>
  <c r="R156" i="3"/>
  <c r="R158" i="3"/>
  <c r="R160" i="3"/>
  <c r="R162" i="3"/>
  <c r="R164" i="3"/>
  <c r="R166" i="3"/>
  <c r="R168" i="3"/>
  <c r="R170" i="3"/>
  <c r="R172" i="3"/>
  <c r="R174" i="3"/>
  <c r="R176" i="3"/>
  <c r="R178" i="3"/>
  <c r="R180" i="3"/>
  <c r="R182" i="3"/>
  <c r="R184" i="3"/>
  <c r="R186" i="3"/>
  <c r="R188" i="3"/>
  <c r="R190" i="3"/>
  <c r="R192" i="3"/>
  <c r="R194" i="3"/>
  <c r="R279" i="3"/>
  <c r="R288" i="3"/>
  <c r="R296" i="3"/>
  <c r="R304" i="3"/>
  <c r="R310" i="3"/>
  <c r="R314" i="3"/>
  <c r="R318" i="3"/>
  <c r="R322" i="3"/>
  <c r="R326" i="3"/>
  <c r="R330" i="3"/>
  <c r="R334" i="3"/>
  <c r="R338" i="3"/>
  <c r="R342" i="3"/>
  <c r="R346" i="3"/>
  <c r="R350" i="3"/>
  <c r="R354" i="3"/>
  <c r="R358" i="3"/>
  <c r="R362" i="3"/>
  <c r="R366" i="3"/>
  <c r="R370" i="3"/>
  <c r="R374" i="3"/>
  <c r="R378" i="3"/>
  <c r="R382" i="3"/>
  <c r="R386" i="3"/>
  <c r="R390" i="3"/>
  <c r="R394" i="3"/>
  <c r="R398" i="3"/>
  <c r="R402" i="3"/>
  <c r="R406" i="3"/>
  <c r="R410" i="3"/>
  <c r="R414" i="3"/>
  <c r="R418" i="3"/>
  <c r="R422" i="3"/>
  <c r="R426" i="3"/>
  <c r="R430" i="3"/>
  <c r="R434" i="3"/>
  <c r="R438" i="3"/>
  <c r="R440" i="3"/>
  <c r="R442" i="3"/>
  <c r="R444" i="3"/>
  <c r="R446" i="3"/>
  <c r="R448" i="3"/>
  <c r="R450" i="3"/>
  <c r="R452" i="3"/>
  <c r="R454" i="3"/>
  <c r="R456" i="3"/>
  <c r="R458" i="3"/>
  <c r="R460" i="3"/>
  <c r="R462" i="3"/>
  <c r="R464" i="3"/>
  <c r="R466" i="3"/>
  <c r="R468" i="3"/>
  <c r="R470" i="3"/>
  <c r="R472" i="3"/>
  <c r="R474" i="3"/>
  <c r="R476" i="3"/>
  <c r="R478" i="3"/>
  <c r="R480" i="3"/>
  <c r="R482" i="3"/>
  <c r="R484" i="3"/>
  <c r="R486" i="3"/>
  <c r="R488" i="3"/>
  <c r="R490" i="3"/>
  <c r="R492" i="3"/>
  <c r="R494" i="3"/>
  <c r="R497" i="3"/>
  <c r="R501" i="3"/>
  <c r="R505" i="3"/>
  <c r="R509" i="3"/>
  <c r="R513" i="3"/>
  <c r="R517" i="3"/>
  <c r="R521" i="3"/>
  <c r="R525" i="3"/>
  <c r="R529" i="3"/>
  <c r="R533" i="3"/>
  <c r="R537" i="3"/>
  <c r="R541" i="3"/>
  <c r="R545" i="3"/>
  <c r="R549" i="3"/>
  <c r="R553" i="3"/>
  <c r="R557" i="3"/>
  <c r="R561" i="3"/>
  <c r="R565" i="3"/>
  <c r="R198" i="3"/>
  <c r="R202" i="3"/>
  <c r="R206" i="3"/>
  <c r="R210" i="3"/>
  <c r="R214" i="3"/>
  <c r="R218" i="3"/>
  <c r="R222" i="3"/>
  <c r="R226" i="3"/>
  <c r="R230" i="3"/>
  <c r="R234" i="3"/>
  <c r="R238" i="3"/>
  <c r="R242" i="3"/>
  <c r="R246" i="3"/>
  <c r="R250" i="3"/>
  <c r="R254" i="3"/>
  <c r="R258" i="3"/>
  <c r="R262" i="3"/>
  <c r="R266" i="3"/>
  <c r="R270" i="3"/>
  <c r="R274" i="3"/>
  <c r="R277" i="3"/>
  <c r="R286" i="3"/>
  <c r="R294" i="3"/>
  <c r="R302" i="3"/>
  <c r="R496" i="3"/>
  <c r="R500" i="3"/>
  <c r="R504" i="3"/>
  <c r="R508" i="3"/>
  <c r="R512" i="3"/>
  <c r="R516" i="3"/>
  <c r="R520" i="3"/>
  <c r="R524" i="3"/>
  <c r="R528" i="3"/>
  <c r="R532" i="3"/>
  <c r="R536" i="3"/>
  <c r="R540" i="3"/>
  <c r="R544" i="3"/>
  <c r="R548" i="3"/>
  <c r="R552" i="3"/>
  <c r="R556" i="3"/>
  <c r="R560" i="3"/>
  <c r="R564" i="3"/>
  <c r="R567" i="3"/>
  <c r="R569" i="3"/>
  <c r="R571" i="3"/>
  <c r="R573" i="3"/>
  <c r="R575" i="3"/>
  <c r="R577" i="3"/>
  <c r="R579" i="3"/>
  <c r="R581" i="3"/>
  <c r="R583" i="3"/>
  <c r="R585" i="3"/>
  <c r="R830" i="3"/>
  <c r="R834" i="3"/>
  <c r="R838" i="3"/>
  <c r="R842" i="3"/>
  <c r="R846" i="3"/>
  <c r="R850" i="3"/>
  <c r="R854" i="3"/>
  <c r="R829" i="3"/>
  <c r="R833" i="3"/>
  <c r="R837" i="3"/>
  <c r="R841" i="3"/>
  <c r="R845" i="3"/>
  <c r="R849" i="3"/>
  <c r="R853" i="3"/>
  <c r="R857" i="3"/>
  <c r="R859" i="3"/>
  <c r="R861" i="3"/>
  <c r="R863" i="3"/>
  <c r="R865" i="3"/>
  <c r="R867" i="3"/>
  <c r="R869" i="3"/>
  <c r="R871" i="3"/>
  <c r="R873" i="3"/>
  <c r="R875" i="3"/>
  <c r="R877" i="3"/>
  <c r="R879" i="3"/>
  <c r="R881" i="3"/>
  <c r="R883" i="3"/>
  <c r="R885" i="3"/>
  <c r="R887" i="3"/>
  <c r="R889" i="3"/>
  <c r="R891" i="3"/>
  <c r="R893" i="3"/>
  <c r="R895" i="3"/>
  <c r="R897" i="3"/>
  <c r="R899" i="3"/>
  <c r="R902" i="3"/>
  <c r="R906" i="3"/>
  <c r="R910" i="3"/>
  <c r="R914" i="3"/>
  <c r="R918" i="3"/>
  <c r="R922" i="3"/>
  <c r="R926" i="3"/>
  <c r="R586" i="3"/>
  <c r="R588" i="3"/>
  <c r="R590" i="3"/>
  <c r="R592" i="3"/>
  <c r="R594" i="3"/>
  <c r="R596" i="3"/>
  <c r="R598" i="3"/>
  <c r="R600" i="3"/>
  <c r="R602" i="3"/>
  <c r="R604" i="3"/>
  <c r="R606" i="3"/>
  <c r="R608" i="3"/>
  <c r="R610" i="3"/>
  <c r="R612" i="3"/>
  <c r="R614" i="3"/>
  <c r="R616" i="3"/>
  <c r="R618" i="3"/>
  <c r="R620" i="3"/>
  <c r="R622" i="3"/>
  <c r="R624" i="3"/>
  <c r="R626" i="3"/>
  <c r="R628" i="3"/>
  <c r="R630" i="3"/>
  <c r="R632" i="3"/>
  <c r="R634" i="3"/>
  <c r="R636" i="3"/>
  <c r="R638" i="3"/>
  <c r="R640" i="3"/>
  <c r="R642" i="3"/>
  <c r="R644" i="3"/>
  <c r="R646" i="3"/>
  <c r="R648" i="3"/>
  <c r="R650" i="3"/>
  <c r="R652" i="3"/>
  <c r="R654" i="3"/>
  <c r="R656" i="3"/>
  <c r="R658" i="3"/>
  <c r="R660" i="3"/>
  <c r="R662" i="3"/>
  <c r="R664" i="3"/>
  <c r="R666" i="3"/>
  <c r="R668" i="3"/>
  <c r="R670" i="3"/>
  <c r="R672" i="3"/>
  <c r="R674" i="3"/>
  <c r="R676" i="3"/>
  <c r="R678" i="3"/>
  <c r="R680" i="3"/>
  <c r="R682" i="3"/>
  <c r="R684" i="3"/>
  <c r="R686" i="3"/>
  <c r="R688" i="3"/>
  <c r="R690" i="3"/>
  <c r="R692" i="3"/>
  <c r="R694" i="3"/>
  <c r="R696" i="3"/>
  <c r="R698" i="3"/>
  <c r="R700" i="3"/>
  <c r="R702" i="3"/>
  <c r="R704" i="3"/>
  <c r="R706" i="3"/>
  <c r="R708" i="3"/>
  <c r="R710" i="3"/>
  <c r="R712" i="3"/>
  <c r="R714" i="3"/>
  <c r="R716" i="3"/>
  <c r="R718" i="3"/>
  <c r="R720" i="3"/>
  <c r="R722" i="3"/>
  <c r="R724" i="3"/>
  <c r="R726" i="3"/>
  <c r="R728" i="3"/>
  <c r="R730" i="3"/>
  <c r="R732" i="3"/>
  <c r="R734" i="3"/>
  <c r="R736" i="3"/>
  <c r="R738" i="3"/>
  <c r="R740" i="3"/>
  <c r="R742" i="3"/>
  <c r="R744" i="3"/>
  <c r="R746" i="3"/>
  <c r="R748" i="3"/>
  <c r="R750" i="3"/>
  <c r="R752" i="3"/>
  <c r="R754" i="3"/>
  <c r="R756" i="3"/>
  <c r="R758" i="3"/>
  <c r="R760" i="3"/>
  <c r="R762" i="3"/>
  <c r="R764" i="3"/>
  <c r="R766" i="3"/>
  <c r="R768" i="3"/>
  <c r="R770" i="3"/>
  <c r="R772" i="3"/>
  <c r="R774" i="3"/>
  <c r="R776" i="3"/>
  <c r="R778" i="3"/>
  <c r="R780" i="3"/>
  <c r="R782" i="3"/>
  <c r="R784" i="3"/>
  <c r="R786" i="3"/>
  <c r="R788" i="3"/>
  <c r="R790" i="3"/>
  <c r="R792" i="3"/>
  <c r="R794" i="3"/>
  <c r="R796" i="3"/>
  <c r="R798" i="3"/>
  <c r="R800" i="3"/>
  <c r="R802" i="3"/>
  <c r="R804" i="3"/>
  <c r="R806" i="3"/>
  <c r="R808" i="3"/>
  <c r="R810" i="3"/>
  <c r="R812" i="3"/>
  <c r="R814" i="3"/>
  <c r="R816" i="3"/>
  <c r="R818" i="3"/>
  <c r="R820" i="3"/>
  <c r="R822" i="3"/>
  <c r="R824" i="3"/>
  <c r="R826" i="3"/>
  <c r="R281" i="3"/>
  <c r="R297" i="3"/>
  <c r="R901" i="3"/>
  <c r="R905" i="3"/>
  <c r="R909" i="3"/>
  <c r="R913" i="3"/>
  <c r="R917" i="3"/>
  <c r="R921" i="3"/>
  <c r="R925" i="3"/>
  <c r="R928" i="3"/>
  <c r="R930" i="3"/>
  <c r="R932" i="3"/>
  <c r="R936" i="3"/>
  <c r="R940" i="3"/>
  <c r="R944" i="3"/>
  <c r="R935" i="3"/>
  <c r="R939" i="3"/>
  <c r="R943" i="3"/>
  <c r="R946" i="3"/>
  <c r="R949" i="3"/>
  <c r="R953" i="3"/>
  <c r="R957" i="3"/>
  <c r="R961" i="3"/>
  <c r="R948" i="3"/>
  <c r="R952" i="3"/>
  <c r="R956" i="3"/>
  <c r="R960" i="3"/>
  <c r="R964" i="3"/>
  <c r="R36" i="3"/>
  <c r="R40" i="3"/>
  <c r="R44" i="3"/>
  <c r="R48" i="3"/>
  <c r="R6" i="3"/>
  <c r="R10" i="3"/>
  <c r="R14" i="3"/>
  <c r="R20" i="3"/>
  <c r="R24" i="3"/>
  <c r="R28" i="3"/>
  <c r="R32" i="3"/>
  <c r="R37" i="3"/>
  <c r="R41" i="3"/>
  <c r="R45" i="3"/>
  <c r="R50" i="3"/>
  <c r="R54" i="3"/>
  <c r="R58" i="3"/>
  <c r="R62" i="3"/>
  <c r="R66" i="3"/>
  <c r="R70" i="3"/>
  <c r="R74" i="3"/>
  <c r="R199" i="3"/>
  <c r="R203" i="3"/>
  <c r="R207" i="3"/>
  <c r="R211" i="3"/>
  <c r="R215" i="3"/>
  <c r="R219" i="3"/>
  <c r="R223" i="3"/>
  <c r="R227" i="3"/>
  <c r="R231" i="3"/>
  <c r="R235" i="3"/>
  <c r="R239" i="3"/>
  <c r="R243" i="3"/>
  <c r="R247" i="3"/>
  <c r="R251" i="3"/>
  <c r="R255" i="3"/>
  <c r="R259" i="3"/>
  <c r="R263" i="3"/>
  <c r="R267" i="3"/>
  <c r="R271" i="3"/>
  <c r="R275" i="3"/>
  <c r="R287" i="3"/>
  <c r="R295" i="3"/>
  <c r="R303" i="3"/>
  <c r="R285" i="3"/>
  <c r="R301" i="3"/>
  <c r="R311" i="3"/>
  <c r="R315" i="3"/>
  <c r="R319" i="3"/>
  <c r="R323" i="3"/>
  <c r="R327" i="3"/>
  <c r="R331" i="3"/>
  <c r="R335" i="3"/>
  <c r="R339" i="3"/>
  <c r="R343" i="3"/>
  <c r="R347" i="3"/>
  <c r="R351" i="3"/>
  <c r="R355" i="3"/>
  <c r="R359" i="3"/>
  <c r="R363" i="3"/>
  <c r="R367" i="3"/>
  <c r="R371" i="3"/>
  <c r="R375" i="3"/>
  <c r="R379" i="3"/>
  <c r="R383" i="3"/>
  <c r="R387" i="3"/>
  <c r="R391" i="3"/>
  <c r="R395" i="3"/>
  <c r="R399" i="3"/>
  <c r="R403" i="3"/>
  <c r="R407" i="3"/>
  <c r="R411" i="3"/>
  <c r="R415" i="3"/>
  <c r="R419" i="3"/>
  <c r="R423" i="3"/>
  <c r="R427" i="3"/>
  <c r="R431" i="3"/>
  <c r="R435" i="3"/>
  <c r="R34" i="3"/>
  <c r="R49" i="3"/>
  <c r="R53" i="3"/>
  <c r="R57" i="3"/>
  <c r="R61" i="3"/>
  <c r="R65" i="3"/>
  <c r="R69" i="3"/>
  <c r="R73" i="3"/>
  <c r="R76" i="3"/>
  <c r="R78" i="3"/>
  <c r="R80" i="3"/>
  <c r="R82" i="3"/>
  <c r="R84" i="3"/>
  <c r="R86" i="3"/>
  <c r="R88" i="3"/>
  <c r="R90" i="3"/>
  <c r="R92" i="3"/>
  <c r="R94" i="3"/>
  <c r="R96" i="3"/>
  <c r="R98" i="3"/>
  <c r="R100" i="3"/>
  <c r="R102" i="3"/>
  <c r="R104" i="3"/>
  <c r="R106" i="3"/>
  <c r="R108" i="3"/>
  <c r="R110" i="3"/>
  <c r="R112" i="3"/>
  <c r="R114" i="3"/>
  <c r="R116" i="3"/>
  <c r="R118" i="3"/>
  <c r="R120" i="3"/>
  <c r="R122" i="3"/>
  <c r="R124" i="3"/>
  <c r="R126" i="3"/>
  <c r="R128" i="3"/>
  <c r="R130" i="3"/>
  <c r="R132" i="3"/>
  <c r="R134" i="3"/>
  <c r="R136" i="3"/>
  <c r="R138" i="3"/>
  <c r="R140" i="3"/>
  <c r="R142" i="3"/>
  <c r="R144" i="3"/>
  <c r="R146" i="3"/>
  <c r="R148" i="3"/>
  <c r="R150" i="3"/>
  <c r="R152" i="3"/>
  <c r="R155" i="3"/>
  <c r="R157" i="3"/>
  <c r="R159" i="3"/>
  <c r="R161" i="3"/>
  <c r="R163" i="3"/>
  <c r="R165" i="3"/>
  <c r="R167" i="3"/>
  <c r="R169" i="3"/>
  <c r="R171" i="3"/>
  <c r="R173" i="3"/>
  <c r="R175" i="3"/>
  <c r="R177" i="3"/>
  <c r="R179" i="3"/>
  <c r="R181" i="3"/>
  <c r="R183" i="3"/>
  <c r="R185" i="3"/>
  <c r="R187" i="3"/>
  <c r="R189" i="3"/>
  <c r="R191" i="3"/>
  <c r="R193" i="3"/>
  <c r="R195" i="3"/>
  <c r="R284" i="3"/>
  <c r="R292" i="3"/>
  <c r="R300" i="3"/>
  <c r="R308" i="3"/>
  <c r="R312" i="3"/>
  <c r="R316" i="3"/>
  <c r="R320" i="3"/>
  <c r="R324" i="3"/>
  <c r="R328" i="3"/>
  <c r="R332" i="3"/>
  <c r="R336" i="3"/>
  <c r="R340" i="3"/>
  <c r="R344" i="3"/>
  <c r="R348" i="3"/>
  <c r="R352" i="3"/>
  <c r="R356" i="3"/>
  <c r="R360" i="3"/>
  <c r="R364" i="3"/>
  <c r="R368" i="3"/>
  <c r="R372" i="3"/>
  <c r="R376" i="3"/>
  <c r="R380" i="3"/>
  <c r="R384" i="3"/>
  <c r="R388" i="3"/>
  <c r="R392" i="3"/>
  <c r="R396" i="3"/>
  <c r="R400" i="3"/>
  <c r="R404" i="3"/>
  <c r="R408" i="3"/>
  <c r="R412" i="3"/>
  <c r="R416" i="3"/>
  <c r="R420" i="3"/>
  <c r="R424" i="3"/>
  <c r="R428" i="3"/>
  <c r="R432" i="3"/>
  <c r="R436" i="3"/>
  <c r="R439" i="3"/>
  <c r="R441" i="3"/>
  <c r="R443" i="3"/>
  <c r="R445" i="3"/>
  <c r="R447" i="3"/>
  <c r="R449" i="3"/>
  <c r="R451" i="3"/>
  <c r="R453" i="3"/>
  <c r="R455" i="3"/>
  <c r="R457" i="3"/>
  <c r="R459" i="3"/>
  <c r="R461" i="3"/>
  <c r="R463" i="3"/>
  <c r="R465" i="3"/>
  <c r="R467" i="3"/>
  <c r="R469" i="3"/>
  <c r="R471" i="3"/>
  <c r="R473" i="3"/>
  <c r="R475" i="3"/>
  <c r="R477" i="3"/>
  <c r="R479" i="3"/>
  <c r="R481" i="3"/>
  <c r="R483" i="3"/>
  <c r="R485" i="3"/>
  <c r="R487" i="3"/>
  <c r="R489" i="3"/>
  <c r="R491" i="3"/>
  <c r="R493" i="3"/>
  <c r="R495" i="3"/>
  <c r="R499" i="3"/>
  <c r="R503" i="3"/>
  <c r="R507" i="3"/>
  <c r="R511" i="3"/>
  <c r="R515" i="3"/>
  <c r="R519" i="3"/>
  <c r="R523" i="3"/>
  <c r="R527" i="3"/>
  <c r="R531" i="3"/>
  <c r="R535" i="3"/>
  <c r="R539" i="3"/>
  <c r="R543" i="3"/>
  <c r="R547" i="3"/>
  <c r="R551" i="3"/>
  <c r="R555" i="3"/>
  <c r="R559" i="3"/>
  <c r="R563" i="3"/>
  <c r="R196" i="3"/>
  <c r="R200" i="3"/>
  <c r="R204" i="3"/>
  <c r="R208" i="3"/>
  <c r="R212" i="3"/>
  <c r="R216" i="3"/>
  <c r="R220" i="3"/>
  <c r="R224" i="3"/>
  <c r="R228" i="3"/>
  <c r="R232" i="3"/>
  <c r="R236" i="3"/>
  <c r="R240" i="3"/>
  <c r="R244" i="3"/>
  <c r="R248" i="3"/>
  <c r="R252" i="3"/>
  <c r="R256" i="3"/>
  <c r="R260" i="3"/>
  <c r="R264" i="3"/>
  <c r="R268" i="3"/>
  <c r="R272" i="3"/>
  <c r="R276" i="3"/>
  <c r="R282" i="3"/>
  <c r="R290" i="3"/>
  <c r="R298" i="3"/>
  <c r="R306" i="3"/>
  <c r="R498" i="3"/>
  <c r="R502" i="3"/>
  <c r="R506" i="3"/>
  <c r="R510" i="3"/>
  <c r="R514" i="3"/>
  <c r="R518" i="3"/>
  <c r="R522" i="3"/>
  <c r="R526" i="3"/>
  <c r="R530" i="3"/>
  <c r="R534" i="3"/>
  <c r="R538" i="3"/>
  <c r="R542" i="3"/>
  <c r="R546" i="3"/>
  <c r="R550" i="3"/>
  <c r="R554" i="3"/>
  <c r="R558" i="3"/>
  <c r="R562" i="3"/>
  <c r="R566" i="3"/>
  <c r="R568" i="3"/>
  <c r="R570" i="3"/>
  <c r="R572" i="3"/>
  <c r="R574" i="3"/>
  <c r="R576" i="3"/>
  <c r="R578" i="3"/>
  <c r="R580" i="3"/>
  <c r="R582" i="3"/>
  <c r="R584" i="3"/>
  <c r="R828" i="3"/>
  <c r="R832" i="3"/>
  <c r="R836" i="3"/>
  <c r="R840" i="3"/>
  <c r="R844" i="3"/>
  <c r="R848" i="3"/>
  <c r="R852" i="3"/>
  <c r="R856" i="3"/>
  <c r="R831" i="3"/>
  <c r="R835" i="3"/>
  <c r="R839" i="3"/>
  <c r="R843" i="3"/>
  <c r="R847" i="3"/>
  <c r="R851" i="3"/>
  <c r="R855" i="3"/>
  <c r="R858" i="3"/>
  <c r="R860" i="3"/>
  <c r="R862" i="3"/>
  <c r="R864" i="3"/>
  <c r="R866" i="3"/>
  <c r="R868" i="3"/>
  <c r="R870" i="3"/>
  <c r="R872" i="3"/>
  <c r="R874" i="3"/>
  <c r="R876" i="3"/>
  <c r="R878" i="3"/>
  <c r="R880" i="3"/>
  <c r="R882" i="3"/>
  <c r="R884" i="3"/>
  <c r="R886" i="3"/>
  <c r="R888" i="3"/>
  <c r="R890" i="3"/>
  <c r="R892" i="3"/>
  <c r="R894" i="3"/>
  <c r="R896" i="3"/>
  <c r="R898" i="3"/>
  <c r="R900" i="3"/>
  <c r="R904" i="3"/>
  <c r="R908" i="3"/>
  <c r="R912" i="3"/>
  <c r="R916" i="3"/>
  <c r="R920" i="3"/>
  <c r="R924" i="3"/>
  <c r="R827" i="3"/>
  <c r="R587" i="3"/>
  <c r="R589" i="3"/>
  <c r="R591" i="3"/>
  <c r="R593" i="3"/>
  <c r="R595" i="3"/>
  <c r="R597" i="3"/>
  <c r="R599" i="3"/>
  <c r="R601" i="3"/>
  <c r="R603" i="3"/>
  <c r="R605" i="3"/>
  <c r="R607" i="3"/>
  <c r="R609" i="3"/>
  <c r="R611" i="3"/>
  <c r="R613" i="3"/>
  <c r="R615" i="3"/>
  <c r="R617" i="3"/>
  <c r="R619" i="3"/>
  <c r="R621" i="3"/>
  <c r="R623" i="3"/>
  <c r="R625" i="3"/>
  <c r="R627" i="3"/>
  <c r="R629" i="3"/>
  <c r="R631" i="3"/>
  <c r="R633" i="3"/>
  <c r="R635" i="3"/>
  <c r="R637" i="3"/>
  <c r="R639" i="3"/>
  <c r="R641" i="3"/>
  <c r="R643" i="3"/>
  <c r="R645" i="3"/>
  <c r="R647" i="3"/>
  <c r="R649" i="3"/>
  <c r="R651" i="3"/>
  <c r="R653" i="3"/>
  <c r="R655" i="3"/>
  <c r="R657" i="3"/>
  <c r="R659" i="3"/>
  <c r="R661" i="3"/>
  <c r="R663" i="3"/>
  <c r="R665" i="3"/>
  <c r="R667" i="3"/>
  <c r="R669" i="3"/>
  <c r="R671" i="3"/>
  <c r="R673" i="3"/>
  <c r="R675" i="3"/>
  <c r="R677" i="3"/>
  <c r="R679" i="3"/>
  <c r="R681" i="3"/>
  <c r="R683" i="3"/>
  <c r="R685" i="3"/>
  <c r="R687" i="3"/>
  <c r="R689" i="3"/>
  <c r="R691" i="3"/>
  <c r="R693" i="3"/>
  <c r="R695" i="3"/>
  <c r="R697" i="3"/>
  <c r="R699" i="3"/>
  <c r="R701" i="3"/>
  <c r="R703" i="3"/>
  <c r="R705" i="3"/>
  <c r="R707" i="3"/>
  <c r="R709" i="3"/>
  <c r="R711" i="3"/>
  <c r="R713" i="3"/>
  <c r="R715" i="3"/>
  <c r="R717" i="3"/>
  <c r="R719" i="3"/>
  <c r="R721" i="3"/>
  <c r="R723" i="3"/>
  <c r="R725" i="3"/>
  <c r="R727" i="3"/>
  <c r="R729" i="3"/>
  <c r="R731" i="3"/>
  <c r="R733" i="3"/>
  <c r="R735" i="3"/>
  <c r="R737" i="3"/>
  <c r="R739" i="3"/>
  <c r="R741" i="3"/>
  <c r="R743" i="3"/>
  <c r="R745" i="3"/>
  <c r="R747" i="3"/>
  <c r="R749" i="3"/>
  <c r="R751" i="3"/>
  <c r="R753" i="3"/>
  <c r="R755" i="3"/>
  <c r="R757" i="3"/>
  <c r="R759" i="3"/>
  <c r="R761" i="3"/>
  <c r="R763" i="3"/>
  <c r="R765" i="3"/>
  <c r="R767" i="3"/>
  <c r="R769" i="3"/>
  <c r="R771" i="3"/>
  <c r="R773" i="3"/>
  <c r="R775" i="3"/>
  <c r="R777" i="3"/>
  <c r="R779" i="3"/>
  <c r="R781" i="3"/>
  <c r="R783" i="3"/>
  <c r="R785" i="3"/>
  <c r="R787" i="3"/>
  <c r="R789" i="3"/>
  <c r="R791" i="3"/>
  <c r="R793" i="3"/>
  <c r="R795" i="3"/>
  <c r="R797" i="3"/>
  <c r="R799" i="3"/>
  <c r="R801" i="3"/>
  <c r="R803" i="3"/>
  <c r="R805" i="3"/>
  <c r="R807" i="3"/>
  <c r="R809" i="3"/>
  <c r="R811" i="3"/>
  <c r="R813" i="3"/>
  <c r="R815" i="3"/>
  <c r="R817" i="3"/>
  <c r="R819" i="3"/>
  <c r="R821" i="3"/>
  <c r="R823" i="3"/>
  <c r="R825" i="3"/>
  <c r="R280" i="3"/>
  <c r="R289" i="3"/>
  <c r="R305" i="3"/>
  <c r="R903" i="3"/>
  <c r="R907" i="3"/>
  <c r="R911" i="3"/>
  <c r="R915" i="3"/>
  <c r="R919" i="3"/>
  <c r="R923" i="3"/>
  <c r="R927" i="3"/>
  <c r="R929" i="3"/>
  <c r="R931" i="3"/>
  <c r="R934" i="3"/>
  <c r="R938" i="3"/>
  <c r="R942" i="3"/>
  <c r="R933" i="3"/>
  <c r="R937" i="3"/>
  <c r="R941" i="3"/>
  <c r="R945" i="3"/>
  <c r="R947" i="3"/>
  <c r="R951" i="3"/>
  <c r="R955" i="3"/>
  <c r="R959" i="3"/>
  <c r="R963" i="3"/>
  <c r="R950" i="3"/>
  <c r="R954" i="3"/>
  <c r="R958" i="3"/>
  <c r="R962" i="3"/>
  <c r="R38" i="3"/>
  <c r="R42" i="3"/>
  <c r="R46" i="3"/>
  <c r="R4" i="3"/>
  <c r="R8" i="3"/>
  <c r="R12" i="3"/>
  <c r="R18" i="3"/>
  <c r="R22" i="3"/>
  <c r="R26" i="3"/>
  <c r="R30" i="3"/>
  <c r="R35" i="3"/>
  <c r="R39" i="3"/>
  <c r="R43" i="3"/>
  <c r="R47" i="3"/>
  <c r="R52" i="3"/>
  <c r="R56" i="3"/>
  <c r="R60" i="3"/>
  <c r="R64" i="3"/>
  <c r="R68" i="3"/>
  <c r="R72" i="3"/>
  <c r="R197" i="3"/>
  <c r="R201" i="3"/>
  <c r="R205" i="3"/>
  <c r="R209" i="3"/>
  <c r="R213" i="3"/>
  <c r="R217" i="3"/>
  <c r="R221" i="3"/>
  <c r="R225" i="3"/>
  <c r="R229" i="3"/>
  <c r="R233" i="3"/>
  <c r="R237" i="3"/>
  <c r="R241" i="3"/>
  <c r="R245" i="3"/>
  <c r="R249" i="3"/>
  <c r="R253" i="3"/>
  <c r="R257" i="3"/>
  <c r="R261" i="3"/>
  <c r="R265" i="3"/>
  <c r="R269" i="3"/>
  <c r="R273" i="3"/>
  <c r="R283" i="3"/>
  <c r="R291" i="3"/>
  <c r="R299" i="3"/>
  <c r="R307" i="3"/>
  <c r="R293" i="3"/>
  <c r="R309" i="3"/>
  <c r="R313" i="3"/>
  <c r="R317" i="3"/>
  <c r="R321" i="3"/>
  <c r="R325" i="3"/>
  <c r="R329" i="3"/>
  <c r="R333" i="3"/>
  <c r="R337" i="3"/>
  <c r="R341" i="3"/>
  <c r="R345" i="3"/>
  <c r="R349" i="3"/>
  <c r="R353" i="3"/>
  <c r="R357" i="3"/>
  <c r="R361" i="3"/>
  <c r="R365" i="3"/>
  <c r="R369" i="3"/>
  <c r="R373" i="3"/>
  <c r="R377" i="3"/>
  <c r="R381" i="3"/>
  <c r="R385" i="3"/>
  <c r="R389" i="3"/>
  <c r="R393" i="3"/>
  <c r="R397" i="3"/>
  <c r="R401" i="3"/>
  <c r="R405" i="3"/>
  <c r="R409" i="3"/>
  <c r="R413" i="3"/>
  <c r="R417" i="3"/>
  <c r="R421" i="3"/>
  <c r="R425" i="3"/>
  <c r="R429" i="3"/>
  <c r="R433" i="3"/>
  <c r="R437" i="3"/>
  <c r="S437" i="3" s="1"/>
  <c r="S5" i="3" l="1"/>
  <c r="V5" i="3" s="1"/>
  <c r="V437" i="3"/>
  <c r="T437" i="3"/>
  <c r="S421" i="3"/>
  <c r="S405" i="3"/>
  <c r="S389" i="3"/>
  <c r="S373" i="3"/>
  <c r="S357" i="3"/>
  <c r="S341" i="3"/>
  <c r="S325" i="3"/>
  <c r="S317" i="3"/>
  <c r="S307" i="3"/>
  <c r="S273" i="3"/>
  <c r="S257" i="3"/>
  <c r="S241" i="3"/>
  <c r="S225" i="3"/>
  <c r="S209" i="3"/>
  <c r="S72" i="3"/>
  <c r="S47" i="3"/>
  <c r="S39" i="3"/>
  <c r="S22" i="3"/>
  <c r="S42" i="3"/>
  <c r="S954" i="3"/>
  <c r="S955" i="3"/>
  <c r="S941" i="3"/>
  <c r="S938" i="3"/>
  <c r="S927" i="3"/>
  <c r="S911" i="3"/>
  <c r="S903" i="3"/>
  <c r="S825" i="3"/>
  <c r="S817" i="3"/>
  <c r="S809" i="3"/>
  <c r="S801" i="3"/>
  <c r="S793" i="3"/>
  <c r="S785" i="3"/>
  <c r="S777" i="3"/>
  <c r="S769" i="3"/>
  <c r="S761" i="3"/>
  <c r="S753" i="3"/>
  <c r="S745" i="3"/>
  <c r="S737" i="3"/>
  <c r="S729" i="3"/>
  <c r="S721" i="3"/>
  <c r="S713" i="3"/>
  <c r="S705" i="3"/>
  <c r="S697" i="3"/>
  <c r="S689" i="3"/>
  <c r="S681" i="3"/>
  <c r="S673" i="3"/>
  <c r="S665" i="3"/>
  <c r="S657" i="3"/>
  <c r="S649" i="3"/>
  <c r="S641" i="3"/>
  <c r="S633" i="3"/>
  <c r="S625" i="3"/>
  <c r="S617" i="3"/>
  <c r="S609" i="3"/>
  <c r="S601" i="3"/>
  <c r="S593" i="3"/>
  <c r="S589" i="3"/>
  <c r="S433" i="3"/>
  <c r="S425" i="3"/>
  <c r="S417" i="3"/>
  <c r="S409" i="3"/>
  <c r="S401" i="3"/>
  <c r="S393" i="3"/>
  <c r="S385" i="3"/>
  <c r="S377" i="3"/>
  <c r="S369" i="3"/>
  <c r="S361" i="3"/>
  <c r="S353" i="3"/>
  <c r="S345" i="3"/>
  <c r="S337" i="3"/>
  <c r="S329" i="3"/>
  <c r="S321" i="3"/>
  <c r="S313" i="3"/>
  <c r="S293" i="3"/>
  <c r="S299" i="3"/>
  <c r="S283" i="3"/>
  <c r="S269" i="3"/>
  <c r="S261" i="3"/>
  <c r="S253" i="3"/>
  <c r="S245" i="3"/>
  <c r="S237" i="3"/>
  <c r="S229" i="3"/>
  <c r="S221" i="3"/>
  <c r="S213" i="3"/>
  <c r="S205" i="3"/>
  <c r="S197" i="3"/>
  <c r="S68" i="3"/>
  <c r="S60" i="3"/>
  <c r="S52" i="3"/>
  <c r="S43" i="3"/>
  <c r="S35" i="3"/>
  <c r="S26" i="3"/>
  <c r="S18" i="3"/>
  <c r="S8" i="3"/>
  <c r="S46" i="3"/>
  <c r="S38" i="3"/>
  <c r="S958" i="3"/>
  <c r="S950" i="3"/>
  <c r="S959" i="3"/>
  <c r="S951" i="3"/>
  <c r="S945" i="3"/>
  <c r="S937" i="3"/>
  <c r="S942" i="3"/>
  <c r="S934" i="3"/>
  <c r="S929" i="3"/>
  <c r="S923" i="3"/>
  <c r="S915" i="3"/>
  <c r="S907" i="3"/>
  <c r="S305" i="3"/>
  <c r="S280" i="3"/>
  <c r="S823" i="3"/>
  <c r="S819" i="3"/>
  <c r="S815" i="3"/>
  <c r="S811" i="3"/>
  <c r="S807" i="3"/>
  <c r="S803" i="3"/>
  <c r="S799" i="3"/>
  <c r="S795" i="3"/>
  <c r="S791" i="3"/>
  <c r="S787" i="3"/>
  <c r="S783" i="3"/>
  <c r="S779" i="3"/>
  <c r="S775" i="3"/>
  <c r="S771" i="3"/>
  <c r="S767" i="3"/>
  <c r="S763" i="3"/>
  <c r="S759" i="3"/>
  <c r="S755" i="3"/>
  <c r="S751" i="3"/>
  <c r="S747" i="3"/>
  <c r="S743" i="3"/>
  <c r="S739" i="3"/>
  <c r="S735" i="3"/>
  <c r="S731" i="3"/>
  <c r="S727" i="3"/>
  <c r="S723" i="3"/>
  <c r="S719" i="3"/>
  <c r="S715" i="3"/>
  <c r="S711" i="3"/>
  <c r="S707" i="3"/>
  <c r="S703" i="3"/>
  <c r="S699" i="3"/>
  <c r="S695" i="3"/>
  <c r="S691" i="3"/>
  <c r="S687" i="3"/>
  <c r="S683" i="3"/>
  <c r="S679" i="3"/>
  <c r="S675" i="3"/>
  <c r="S671" i="3"/>
  <c r="S667" i="3"/>
  <c r="S663" i="3"/>
  <c r="S659" i="3"/>
  <c r="S655" i="3"/>
  <c r="S651" i="3"/>
  <c r="S647" i="3"/>
  <c r="S643" i="3"/>
  <c r="S639" i="3"/>
  <c r="S635" i="3"/>
  <c r="S631" i="3"/>
  <c r="S627" i="3"/>
  <c r="S623" i="3"/>
  <c r="S619" i="3"/>
  <c r="S615" i="3"/>
  <c r="S611" i="3"/>
  <c r="S607" i="3"/>
  <c r="S603" i="3"/>
  <c r="S599" i="3"/>
  <c r="S595" i="3"/>
  <c r="S591" i="3"/>
  <c r="S587" i="3"/>
  <c r="S924" i="3"/>
  <c r="S916" i="3"/>
  <c r="S908" i="3"/>
  <c r="S900" i="3"/>
  <c r="S896" i="3"/>
  <c r="S892" i="3"/>
  <c r="S888" i="3"/>
  <c r="S884" i="3"/>
  <c r="S880" i="3"/>
  <c r="S876" i="3"/>
  <c r="S872" i="3"/>
  <c r="S868" i="3"/>
  <c r="S864" i="3"/>
  <c r="S860" i="3"/>
  <c r="S855" i="3"/>
  <c r="S847" i="3"/>
  <c r="S839" i="3"/>
  <c r="S831" i="3"/>
  <c r="S852" i="3"/>
  <c r="S844" i="3"/>
  <c r="S836" i="3"/>
  <c r="S828" i="3"/>
  <c r="S582" i="3"/>
  <c r="S578" i="3"/>
  <c r="S574" i="3"/>
  <c r="S570" i="3"/>
  <c r="S566" i="3"/>
  <c r="S558" i="3"/>
  <c r="S550" i="3"/>
  <c r="S542" i="3"/>
  <c r="S534" i="3"/>
  <c r="S526" i="3"/>
  <c r="S518" i="3"/>
  <c r="S510" i="3"/>
  <c r="S502" i="3"/>
  <c r="S306" i="3"/>
  <c r="S290" i="3"/>
  <c r="S276" i="3"/>
  <c r="S268" i="3"/>
  <c r="S260" i="3"/>
  <c r="S252" i="3"/>
  <c r="S244" i="3"/>
  <c r="S236" i="3"/>
  <c r="S228" i="3"/>
  <c r="S220" i="3"/>
  <c r="S212" i="3"/>
  <c r="S204" i="3"/>
  <c r="S196" i="3"/>
  <c r="S559" i="3"/>
  <c r="S551" i="3"/>
  <c r="S543" i="3"/>
  <c r="S535" i="3"/>
  <c r="S527" i="3"/>
  <c r="S519" i="3"/>
  <c r="S511" i="3"/>
  <c r="S503" i="3"/>
  <c r="S495" i="3"/>
  <c r="S491" i="3"/>
  <c r="S487" i="3"/>
  <c r="S483" i="3"/>
  <c r="S479" i="3"/>
  <c r="S475" i="3"/>
  <c r="S471" i="3"/>
  <c r="S467" i="3"/>
  <c r="S463" i="3"/>
  <c r="S459" i="3"/>
  <c r="S455" i="3"/>
  <c r="S451" i="3"/>
  <c r="S447" i="3"/>
  <c r="S443" i="3"/>
  <c r="S439" i="3"/>
  <c r="S432" i="3"/>
  <c r="S424" i="3"/>
  <c r="S416" i="3"/>
  <c r="S408" i="3"/>
  <c r="S400" i="3"/>
  <c r="S392" i="3"/>
  <c r="S384" i="3"/>
  <c r="S376" i="3"/>
  <c r="S368" i="3"/>
  <c r="S360" i="3"/>
  <c r="S352" i="3"/>
  <c r="S344" i="3"/>
  <c r="S336" i="3"/>
  <c r="S328" i="3"/>
  <c r="S320" i="3"/>
  <c r="S312" i="3"/>
  <c r="S300" i="3"/>
  <c r="S284" i="3"/>
  <c r="S193" i="3"/>
  <c r="S189" i="3"/>
  <c r="S185" i="3"/>
  <c r="S181" i="3"/>
  <c r="S177" i="3"/>
  <c r="S173" i="3"/>
  <c r="S169" i="3"/>
  <c r="S165" i="3"/>
  <c r="S161" i="3"/>
  <c r="S157" i="3"/>
  <c r="S152" i="3"/>
  <c r="S148" i="3"/>
  <c r="S144" i="3"/>
  <c r="S140" i="3"/>
  <c r="S136" i="3"/>
  <c r="S132" i="3"/>
  <c r="S128" i="3"/>
  <c r="S124" i="3"/>
  <c r="S120" i="3"/>
  <c r="S116" i="3"/>
  <c r="S112" i="3"/>
  <c r="S108" i="3"/>
  <c r="S104" i="3"/>
  <c r="S100" i="3"/>
  <c r="S96" i="3"/>
  <c r="S92" i="3"/>
  <c r="S88" i="3"/>
  <c r="S84" i="3"/>
  <c r="S80" i="3"/>
  <c r="S76" i="3"/>
  <c r="S69" i="3"/>
  <c r="S61" i="3"/>
  <c r="S53" i="3"/>
  <c r="S33" i="3"/>
  <c r="S25" i="3"/>
  <c r="S17" i="3"/>
  <c r="S11" i="3"/>
  <c r="S34" i="3"/>
  <c r="S431" i="3"/>
  <c r="S423" i="3"/>
  <c r="S415" i="3"/>
  <c r="S407" i="3"/>
  <c r="S399" i="3"/>
  <c r="S391" i="3"/>
  <c r="S383" i="3"/>
  <c r="S375" i="3"/>
  <c r="S367" i="3"/>
  <c r="S359" i="3"/>
  <c r="S351" i="3"/>
  <c r="S343" i="3"/>
  <c r="S335" i="3"/>
  <c r="S327" i="3"/>
  <c r="S319" i="3"/>
  <c r="S311" i="3"/>
  <c r="S285" i="3"/>
  <c r="S295" i="3"/>
  <c r="S275" i="3"/>
  <c r="S267" i="3"/>
  <c r="S259" i="3"/>
  <c r="S251" i="3"/>
  <c r="S243" i="3"/>
  <c r="S235" i="3"/>
  <c r="S227" i="3"/>
  <c r="S219" i="3"/>
  <c r="S211" i="3"/>
  <c r="S203" i="3"/>
  <c r="S74" i="3"/>
  <c r="S66" i="3"/>
  <c r="S58" i="3"/>
  <c r="S50" i="3"/>
  <c r="S41" i="3"/>
  <c r="S32" i="3"/>
  <c r="S24" i="3"/>
  <c r="S14" i="3"/>
  <c r="S6" i="3"/>
  <c r="S44" i="3"/>
  <c r="S36" i="3"/>
  <c r="S960" i="3"/>
  <c r="S952" i="3"/>
  <c r="S961" i="3"/>
  <c r="S953" i="3"/>
  <c r="S946" i="3"/>
  <c r="S939" i="3"/>
  <c r="S944" i="3"/>
  <c r="S936" i="3"/>
  <c r="S930" i="3"/>
  <c r="S925" i="3"/>
  <c r="S917" i="3"/>
  <c r="S909" i="3"/>
  <c r="S901" i="3"/>
  <c r="S281" i="3"/>
  <c r="S824" i="3"/>
  <c r="S820" i="3"/>
  <c r="S816" i="3"/>
  <c r="S812" i="3"/>
  <c r="S808" i="3"/>
  <c r="S804" i="3"/>
  <c r="S800" i="3"/>
  <c r="S796" i="3"/>
  <c r="S792" i="3"/>
  <c r="S788" i="3"/>
  <c r="S784" i="3"/>
  <c r="S780" i="3"/>
  <c r="S776" i="3"/>
  <c r="S772" i="3"/>
  <c r="S768" i="3"/>
  <c r="S764" i="3"/>
  <c r="S760" i="3"/>
  <c r="S756" i="3"/>
  <c r="S752" i="3"/>
  <c r="S748" i="3"/>
  <c r="S744" i="3"/>
  <c r="S740" i="3"/>
  <c r="S736" i="3"/>
  <c r="S732" i="3"/>
  <c r="S728" i="3"/>
  <c r="S724" i="3"/>
  <c r="S720" i="3"/>
  <c r="S716" i="3"/>
  <c r="S712" i="3"/>
  <c r="S708" i="3"/>
  <c r="S704" i="3"/>
  <c r="S700" i="3"/>
  <c r="S696" i="3"/>
  <c r="S692" i="3"/>
  <c r="S688" i="3"/>
  <c r="S684" i="3"/>
  <c r="S680" i="3"/>
  <c r="S676" i="3"/>
  <c r="S672" i="3"/>
  <c r="S668" i="3"/>
  <c r="S664" i="3"/>
  <c r="S660" i="3"/>
  <c r="S656" i="3"/>
  <c r="S652" i="3"/>
  <c r="S648" i="3"/>
  <c r="S644" i="3"/>
  <c r="S640" i="3"/>
  <c r="S636" i="3"/>
  <c r="S632" i="3"/>
  <c r="S628" i="3"/>
  <c r="S624" i="3"/>
  <c r="S620" i="3"/>
  <c r="S616" i="3"/>
  <c r="S612" i="3"/>
  <c r="S608" i="3"/>
  <c r="S604" i="3"/>
  <c r="S600" i="3"/>
  <c r="S596" i="3"/>
  <c r="S592" i="3"/>
  <c r="S588" i="3"/>
  <c r="S926" i="3"/>
  <c r="S918" i="3"/>
  <c r="S910" i="3"/>
  <c r="S902" i="3"/>
  <c r="S897" i="3"/>
  <c r="S893" i="3"/>
  <c r="S889" i="3"/>
  <c r="S885" i="3"/>
  <c r="S881" i="3"/>
  <c r="S877" i="3"/>
  <c r="S873" i="3"/>
  <c r="S869" i="3"/>
  <c r="S865" i="3"/>
  <c r="S861" i="3"/>
  <c r="S857" i="3"/>
  <c r="S849" i="3"/>
  <c r="S841" i="3"/>
  <c r="S833" i="3"/>
  <c r="S854" i="3"/>
  <c r="S846" i="3"/>
  <c r="S838" i="3"/>
  <c r="S830" i="3"/>
  <c r="S583" i="3"/>
  <c r="S579" i="3"/>
  <c r="S575" i="3"/>
  <c r="S571" i="3"/>
  <c r="S567" i="3"/>
  <c r="S560" i="3"/>
  <c r="S552" i="3"/>
  <c r="S544" i="3"/>
  <c r="S536" i="3"/>
  <c r="S528" i="3"/>
  <c r="S520" i="3"/>
  <c r="S512" i="3"/>
  <c r="S504" i="3"/>
  <c r="S496" i="3"/>
  <c r="S294" i="3"/>
  <c r="S277" i="3"/>
  <c r="S270" i="3"/>
  <c r="S262" i="3"/>
  <c r="S254" i="3"/>
  <c r="S246" i="3"/>
  <c r="S238" i="3"/>
  <c r="S230" i="3"/>
  <c r="S222" i="3"/>
  <c r="S214" i="3"/>
  <c r="S206" i="3"/>
  <c r="S198" i="3"/>
  <c r="S561" i="3"/>
  <c r="S553" i="3"/>
  <c r="S545" i="3"/>
  <c r="S537" i="3"/>
  <c r="S529" i="3"/>
  <c r="S521" i="3"/>
  <c r="S513" i="3"/>
  <c r="S505" i="3"/>
  <c r="S497" i="3"/>
  <c r="S492" i="3"/>
  <c r="S488" i="3"/>
  <c r="S484" i="3"/>
  <c r="S480" i="3"/>
  <c r="S476" i="3"/>
  <c r="S472" i="3"/>
  <c r="S468" i="3"/>
  <c r="S464" i="3"/>
  <c r="S460" i="3"/>
  <c r="S456" i="3"/>
  <c r="S452" i="3"/>
  <c r="S448" i="3"/>
  <c r="S444" i="3"/>
  <c r="S440" i="3"/>
  <c r="S434" i="3"/>
  <c r="S426" i="3"/>
  <c r="S418" i="3"/>
  <c r="S410" i="3"/>
  <c r="S402" i="3"/>
  <c r="S394" i="3"/>
  <c r="S386" i="3"/>
  <c r="S378" i="3"/>
  <c r="S370" i="3"/>
  <c r="S362" i="3"/>
  <c r="S354" i="3"/>
  <c r="S346" i="3"/>
  <c r="S338" i="3"/>
  <c r="S330" i="3"/>
  <c r="S322" i="3"/>
  <c r="S314" i="3"/>
  <c r="S304" i="3"/>
  <c r="S288" i="3"/>
  <c r="S194" i="3"/>
  <c r="S190" i="3"/>
  <c r="S186" i="3"/>
  <c r="S182" i="3"/>
  <c r="S178" i="3"/>
  <c r="S174" i="3"/>
  <c r="S170" i="3"/>
  <c r="S166" i="3"/>
  <c r="S162" i="3"/>
  <c r="S158" i="3"/>
  <c r="S154" i="3"/>
  <c r="S151" i="3"/>
  <c r="S147" i="3"/>
  <c r="S143" i="3"/>
  <c r="S139" i="3"/>
  <c r="S135" i="3"/>
  <c r="S131" i="3"/>
  <c r="S127" i="3"/>
  <c r="S123" i="3"/>
  <c r="S119" i="3"/>
  <c r="S115" i="3"/>
  <c r="S111" i="3"/>
  <c r="S107" i="3"/>
  <c r="S103" i="3"/>
  <c r="S99" i="3"/>
  <c r="S95" i="3"/>
  <c r="S91" i="3"/>
  <c r="S87" i="3"/>
  <c r="S83" i="3"/>
  <c r="S79" i="3"/>
  <c r="S75" i="3"/>
  <c r="S67" i="3"/>
  <c r="S59" i="3"/>
  <c r="S51" i="3"/>
  <c r="S27" i="3"/>
  <c r="S19" i="3"/>
  <c r="S13" i="3"/>
  <c r="S429" i="3"/>
  <c r="S413" i="3"/>
  <c r="S397" i="3"/>
  <c r="S381" i="3"/>
  <c r="S365" i="3"/>
  <c r="S349" i="3"/>
  <c r="S333" i="3"/>
  <c r="S309" i="3"/>
  <c r="S291" i="3"/>
  <c r="S265" i="3"/>
  <c r="S249" i="3"/>
  <c r="S233" i="3"/>
  <c r="S217" i="3"/>
  <c r="S201" i="3"/>
  <c r="S64" i="3"/>
  <c r="S56" i="3"/>
  <c r="S30" i="3"/>
  <c r="S12" i="3"/>
  <c r="S4" i="3"/>
  <c r="S962" i="3"/>
  <c r="S963" i="3"/>
  <c r="S947" i="3"/>
  <c r="S933" i="3"/>
  <c r="S931" i="3"/>
  <c r="S919" i="3"/>
  <c r="S289" i="3"/>
  <c r="S821" i="3"/>
  <c r="S813" i="3"/>
  <c r="S805" i="3"/>
  <c r="S797" i="3"/>
  <c r="S789" i="3"/>
  <c r="S781" i="3"/>
  <c r="S773" i="3"/>
  <c r="S765" i="3"/>
  <c r="S757" i="3"/>
  <c r="S749" i="3"/>
  <c r="S741" i="3"/>
  <c r="S733" i="3"/>
  <c r="S725" i="3"/>
  <c r="S717" i="3"/>
  <c r="S709" i="3"/>
  <c r="S701" i="3"/>
  <c r="S693" i="3"/>
  <c r="S685" i="3"/>
  <c r="S677" i="3"/>
  <c r="S669" i="3"/>
  <c r="S661" i="3"/>
  <c r="S653" i="3"/>
  <c r="S645" i="3"/>
  <c r="S637" i="3"/>
  <c r="S629" i="3"/>
  <c r="S621" i="3"/>
  <c r="S613" i="3"/>
  <c r="S605" i="3"/>
  <c r="S597" i="3"/>
  <c r="S827" i="3"/>
  <c r="S920" i="3"/>
  <c r="S912" i="3"/>
  <c r="S904" i="3"/>
  <c r="S898" i="3"/>
  <c r="S894" i="3"/>
  <c r="S890" i="3"/>
  <c r="S886" i="3"/>
  <c r="S882" i="3"/>
  <c r="S878" i="3"/>
  <c r="S874" i="3"/>
  <c r="S870" i="3"/>
  <c r="S866" i="3"/>
  <c r="S862" i="3"/>
  <c r="S858" i="3"/>
  <c r="S851" i="3"/>
  <c r="S843" i="3"/>
  <c r="S835" i="3"/>
  <c r="S856" i="3"/>
  <c r="S848" i="3"/>
  <c r="S840" i="3"/>
  <c r="S832" i="3"/>
  <c r="S584" i="3"/>
  <c r="S580" i="3"/>
  <c r="S576" i="3"/>
  <c r="S572" i="3"/>
  <c r="S568" i="3"/>
  <c r="S562" i="3"/>
  <c r="S554" i="3"/>
  <c r="S546" i="3"/>
  <c r="S538" i="3"/>
  <c r="S530" i="3"/>
  <c r="S522" i="3"/>
  <c r="S514" i="3"/>
  <c r="S506" i="3"/>
  <c r="S498" i="3"/>
  <c r="S298" i="3"/>
  <c r="S282" i="3"/>
  <c r="S272" i="3"/>
  <c r="S264" i="3"/>
  <c r="S256" i="3"/>
  <c r="S248" i="3"/>
  <c r="S240" i="3"/>
  <c r="S232" i="3"/>
  <c r="S224" i="3"/>
  <c r="S216" i="3"/>
  <c r="S208" i="3"/>
  <c r="S200" i="3"/>
  <c r="S563" i="3"/>
  <c r="S555" i="3"/>
  <c r="S547" i="3"/>
  <c r="S539" i="3"/>
  <c r="S531" i="3"/>
  <c r="S523" i="3"/>
  <c r="S515" i="3"/>
  <c r="S507" i="3"/>
  <c r="S499" i="3"/>
  <c r="S493" i="3"/>
  <c r="S489" i="3"/>
  <c r="S485" i="3"/>
  <c r="S481" i="3"/>
  <c r="S477" i="3"/>
  <c r="S473" i="3"/>
  <c r="S469" i="3"/>
  <c r="S465" i="3"/>
  <c r="S461" i="3"/>
  <c r="S457" i="3"/>
  <c r="S453" i="3"/>
  <c r="S449" i="3"/>
  <c r="S445" i="3"/>
  <c r="S441" i="3"/>
  <c r="S436" i="3"/>
  <c r="S428" i="3"/>
  <c r="S420" i="3"/>
  <c r="S412" i="3"/>
  <c r="S404" i="3"/>
  <c r="S396" i="3"/>
  <c r="S388" i="3"/>
  <c r="S380" i="3"/>
  <c r="S372" i="3"/>
  <c r="S364" i="3"/>
  <c r="S356" i="3"/>
  <c r="S348" i="3"/>
  <c r="S340" i="3"/>
  <c r="S332" i="3"/>
  <c r="S324" i="3"/>
  <c r="S316" i="3"/>
  <c r="S308" i="3"/>
  <c r="S292" i="3"/>
  <c r="S195" i="3"/>
  <c r="S191" i="3"/>
  <c r="S187" i="3"/>
  <c r="S183" i="3"/>
  <c r="S179" i="3"/>
  <c r="S175" i="3"/>
  <c r="S171" i="3"/>
  <c r="S167" i="3"/>
  <c r="S163" i="3"/>
  <c r="S159" i="3"/>
  <c r="S155" i="3"/>
  <c r="S150" i="3"/>
  <c r="S146" i="3"/>
  <c r="S142" i="3"/>
  <c r="S138" i="3"/>
  <c r="S134" i="3"/>
  <c r="S130" i="3"/>
  <c r="S126" i="3"/>
  <c r="S122" i="3"/>
  <c r="S118" i="3"/>
  <c r="S114" i="3"/>
  <c r="S110" i="3"/>
  <c r="S106" i="3"/>
  <c r="S102" i="3"/>
  <c r="S98" i="3"/>
  <c r="S94" i="3"/>
  <c r="S90" i="3"/>
  <c r="S86" i="3"/>
  <c r="S82" i="3"/>
  <c r="S78" i="3"/>
  <c r="S73" i="3"/>
  <c r="S65" i="3"/>
  <c r="S57" i="3"/>
  <c r="S49" i="3"/>
  <c r="S29" i="3"/>
  <c r="S21" i="3"/>
  <c r="S15" i="3"/>
  <c r="S7" i="3"/>
  <c r="S435" i="3"/>
  <c r="S427" i="3"/>
  <c r="S419" i="3"/>
  <c r="S411" i="3"/>
  <c r="S403" i="3"/>
  <c r="S395" i="3"/>
  <c r="S387" i="3"/>
  <c r="S379" i="3"/>
  <c r="S371" i="3"/>
  <c r="S363" i="3"/>
  <c r="S355" i="3"/>
  <c r="S347" i="3"/>
  <c r="S339" i="3"/>
  <c r="S331" i="3"/>
  <c r="S323" i="3"/>
  <c r="S315" i="3"/>
  <c r="S301" i="3"/>
  <c r="S303" i="3"/>
  <c r="S287" i="3"/>
  <c r="S271" i="3"/>
  <c r="S263" i="3"/>
  <c r="S255" i="3"/>
  <c r="S247" i="3"/>
  <c r="S239" i="3"/>
  <c r="S231" i="3"/>
  <c r="S223" i="3"/>
  <c r="S215" i="3"/>
  <c r="S207" i="3"/>
  <c r="S199" i="3"/>
  <c r="S70" i="3"/>
  <c r="S62" i="3"/>
  <c r="S54" i="3"/>
  <c r="S45" i="3"/>
  <c r="S37" i="3"/>
  <c r="S28" i="3"/>
  <c r="S20" i="3"/>
  <c r="S10" i="3"/>
  <c r="S48" i="3"/>
  <c r="S40" i="3"/>
  <c r="S964" i="3"/>
  <c r="S956" i="3"/>
  <c r="S948" i="3"/>
  <c r="S957" i="3"/>
  <c r="S949" i="3"/>
  <c r="S943" i="3"/>
  <c r="S935" i="3"/>
  <c r="S940" i="3"/>
  <c r="S932" i="3"/>
  <c r="S928" i="3"/>
  <c r="S921" i="3"/>
  <c r="S913" i="3"/>
  <c r="S905" i="3"/>
  <c r="S297" i="3"/>
  <c r="S826" i="3"/>
  <c r="S822" i="3"/>
  <c r="S818" i="3"/>
  <c r="S814" i="3"/>
  <c r="S810" i="3"/>
  <c r="S806" i="3"/>
  <c r="S802" i="3"/>
  <c r="S798" i="3"/>
  <c r="S794" i="3"/>
  <c r="S790" i="3"/>
  <c r="S786" i="3"/>
  <c r="S782" i="3"/>
  <c r="S778" i="3"/>
  <c r="S774" i="3"/>
  <c r="S770" i="3"/>
  <c r="S766" i="3"/>
  <c r="S762" i="3"/>
  <c r="S758" i="3"/>
  <c r="S754" i="3"/>
  <c r="S750" i="3"/>
  <c r="S746" i="3"/>
  <c r="S742" i="3"/>
  <c r="S738" i="3"/>
  <c r="S734" i="3"/>
  <c r="S730" i="3"/>
  <c r="S726" i="3"/>
  <c r="S722" i="3"/>
  <c r="S718" i="3"/>
  <c r="S714" i="3"/>
  <c r="S710" i="3"/>
  <c r="S706" i="3"/>
  <c r="S702" i="3"/>
  <c r="S698" i="3"/>
  <c r="S694" i="3"/>
  <c r="S690" i="3"/>
  <c r="S686" i="3"/>
  <c r="S682" i="3"/>
  <c r="S678" i="3"/>
  <c r="S674" i="3"/>
  <c r="S670" i="3"/>
  <c r="S666" i="3"/>
  <c r="S662" i="3"/>
  <c r="S658" i="3"/>
  <c r="S654" i="3"/>
  <c r="S650" i="3"/>
  <c r="S646" i="3"/>
  <c r="S642" i="3"/>
  <c r="S638" i="3"/>
  <c r="S634" i="3"/>
  <c r="S630" i="3"/>
  <c r="S626" i="3"/>
  <c r="S622" i="3"/>
  <c r="S618" i="3"/>
  <c r="S614" i="3"/>
  <c r="S610" i="3"/>
  <c r="S606" i="3"/>
  <c r="S602" i="3"/>
  <c r="S598" i="3"/>
  <c r="S594" i="3"/>
  <c r="S590" i="3"/>
  <c r="S586" i="3"/>
  <c r="S922" i="3"/>
  <c r="S914" i="3"/>
  <c r="S906" i="3"/>
  <c r="S899" i="3"/>
  <c r="S895" i="3"/>
  <c r="S891" i="3"/>
  <c r="S887" i="3"/>
  <c r="S883" i="3"/>
  <c r="S879" i="3"/>
  <c r="S875" i="3"/>
  <c r="S871" i="3"/>
  <c r="S867" i="3"/>
  <c r="S863" i="3"/>
  <c r="S859" i="3"/>
  <c r="S853" i="3"/>
  <c r="S845" i="3"/>
  <c r="S837" i="3"/>
  <c r="S829" i="3"/>
  <c r="S850" i="3"/>
  <c r="S842" i="3"/>
  <c r="S834" i="3"/>
  <c r="S585" i="3"/>
  <c r="S581" i="3"/>
  <c r="S577" i="3"/>
  <c r="S573" i="3"/>
  <c r="S569" i="3"/>
  <c r="S564" i="3"/>
  <c r="S556" i="3"/>
  <c r="S548" i="3"/>
  <c r="S540" i="3"/>
  <c r="S532" i="3"/>
  <c r="S524" i="3"/>
  <c r="S516" i="3"/>
  <c r="S508" i="3"/>
  <c r="S500" i="3"/>
  <c r="S302" i="3"/>
  <c r="S286" i="3"/>
  <c r="S274" i="3"/>
  <c r="S266" i="3"/>
  <c r="S258" i="3"/>
  <c r="S250" i="3"/>
  <c r="S242" i="3"/>
  <c r="S234" i="3"/>
  <c r="S226" i="3"/>
  <c r="S218" i="3"/>
  <c r="S210" i="3"/>
  <c r="S202" i="3"/>
  <c r="S565" i="3"/>
  <c r="S557" i="3"/>
  <c r="S549" i="3"/>
  <c r="S541" i="3"/>
  <c r="S533" i="3"/>
  <c r="S525" i="3"/>
  <c r="S517" i="3"/>
  <c r="S509" i="3"/>
  <c r="S501" i="3"/>
  <c r="S494" i="3"/>
  <c r="S490" i="3"/>
  <c r="S486" i="3"/>
  <c r="S482" i="3"/>
  <c r="S478" i="3"/>
  <c r="S474" i="3"/>
  <c r="S470" i="3"/>
  <c r="S466" i="3"/>
  <c r="S462" i="3"/>
  <c r="S458" i="3"/>
  <c r="S454" i="3"/>
  <c r="S450" i="3"/>
  <c r="S446" i="3"/>
  <c r="S442" i="3"/>
  <c r="S438" i="3"/>
  <c r="S430" i="3"/>
  <c r="S422" i="3"/>
  <c r="S414" i="3"/>
  <c r="S406" i="3"/>
  <c r="S398" i="3"/>
  <c r="S390" i="3"/>
  <c r="S382" i="3"/>
  <c r="S374" i="3"/>
  <c r="S366" i="3"/>
  <c r="S358" i="3"/>
  <c r="S350" i="3"/>
  <c r="S342" i="3"/>
  <c r="S334" i="3"/>
  <c r="S326" i="3"/>
  <c r="S318" i="3"/>
  <c r="S310" i="3"/>
  <c r="S296" i="3"/>
  <c r="S279" i="3"/>
  <c r="S192" i="3"/>
  <c r="S188" i="3"/>
  <c r="S184" i="3"/>
  <c r="S180" i="3"/>
  <c r="S176" i="3"/>
  <c r="S172" i="3"/>
  <c r="S168" i="3"/>
  <c r="S164" i="3"/>
  <c r="S160" i="3"/>
  <c r="S156" i="3"/>
  <c r="S153" i="3"/>
  <c r="S149" i="3"/>
  <c r="S145" i="3"/>
  <c r="S141" i="3"/>
  <c r="S137" i="3"/>
  <c r="S133" i="3"/>
  <c r="S129" i="3"/>
  <c r="S125" i="3"/>
  <c r="S121" i="3"/>
  <c r="S117" i="3"/>
  <c r="S113" i="3"/>
  <c r="S109" i="3"/>
  <c r="S105" i="3"/>
  <c r="S101" i="3"/>
  <c r="S97" i="3"/>
  <c r="S93" i="3"/>
  <c r="S89" i="3"/>
  <c r="S85" i="3"/>
  <c r="S81" i="3"/>
  <c r="S77" i="3"/>
  <c r="S71" i="3"/>
  <c r="S63" i="3"/>
  <c r="S55" i="3"/>
  <c r="S31" i="3"/>
  <c r="S23" i="3"/>
  <c r="S16" i="3"/>
  <c r="S9" i="3"/>
  <c r="S278" i="3"/>
  <c r="T5" i="3" l="1"/>
  <c r="V55" i="3"/>
  <c r="T55" i="3"/>
  <c r="V71" i="3"/>
  <c r="T71" i="3"/>
  <c r="V81" i="3"/>
  <c r="T81" i="3"/>
  <c r="V89" i="3"/>
  <c r="T89" i="3"/>
  <c r="V97" i="3"/>
  <c r="T97" i="3"/>
  <c r="V105" i="3"/>
  <c r="T105" i="3"/>
  <c r="V113" i="3"/>
  <c r="T113" i="3"/>
  <c r="V121" i="3"/>
  <c r="T121" i="3"/>
  <c r="V129" i="3"/>
  <c r="T129" i="3"/>
  <c r="V137" i="3"/>
  <c r="T137" i="3"/>
  <c r="V145" i="3"/>
  <c r="T145" i="3"/>
  <c r="V153" i="3"/>
  <c r="T153" i="3"/>
  <c r="V160" i="3"/>
  <c r="T160" i="3"/>
  <c r="V168" i="3"/>
  <c r="T168" i="3"/>
  <c r="V176" i="3"/>
  <c r="T176" i="3"/>
  <c r="V184" i="3"/>
  <c r="T184" i="3"/>
  <c r="V192" i="3"/>
  <c r="T192" i="3"/>
  <c r="V296" i="3"/>
  <c r="T296" i="3"/>
  <c r="V318" i="3"/>
  <c r="T318" i="3"/>
  <c r="V334" i="3"/>
  <c r="T334" i="3"/>
  <c r="V350" i="3"/>
  <c r="T350" i="3"/>
  <c r="V366" i="3"/>
  <c r="T366" i="3"/>
  <c r="V382" i="3"/>
  <c r="T382" i="3"/>
  <c r="V398" i="3"/>
  <c r="T398" i="3"/>
  <c r="V414" i="3"/>
  <c r="T414" i="3"/>
  <c r="V430" i="3"/>
  <c r="T430" i="3"/>
  <c r="V442" i="3"/>
  <c r="T442" i="3"/>
  <c r="V450" i="3"/>
  <c r="T450" i="3"/>
  <c r="V458" i="3"/>
  <c r="T458" i="3"/>
  <c r="V466" i="3"/>
  <c r="T466" i="3"/>
  <c r="V474" i="3"/>
  <c r="T474" i="3"/>
  <c r="V482" i="3"/>
  <c r="T482" i="3"/>
  <c r="V490" i="3"/>
  <c r="T490" i="3"/>
  <c r="V501" i="3"/>
  <c r="T501" i="3"/>
  <c r="V517" i="3"/>
  <c r="T517" i="3"/>
  <c r="V533" i="3"/>
  <c r="T533" i="3"/>
  <c r="V549" i="3"/>
  <c r="T549" i="3"/>
  <c r="V565" i="3"/>
  <c r="T565" i="3"/>
  <c r="V210" i="3"/>
  <c r="T210" i="3"/>
  <c r="V226" i="3"/>
  <c r="T226" i="3"/>
  <c r="V242" i="3"/>
  <c r="T242" i="3"/>
  <c r="V258" i="3"/>
  <c r="T258" i="3"/>
  <c r="V274" i="3"/>
  <c r="T274" i="3"/>
  <c r="V302" i="3"/>
  <c r="T302" i="3"/>
  <c r="V508" i="3"/>
  <c r="T508" i="3"/>
  <c r="V524" i="3"/>
  <c r="T524" i="3"/>
  <c r="V540" i="3"/>
  <c r="T540" i="3"/>
  <c r="V556" i="3"/>
  <c r="T556" i="3"/>
  <c r="V569" i="3"/>
  <c r="T569" i="3"/>
  <c r="V577" i="3"/>
  <c r="T577" i="3"/>
  <c r="V585" i="3"/>
  <c r="T585" i="3"/>
  <c r="V842" i="3"/>
  <c r="T842" i="3"/>
  <c r="V829" i="3"/>
  <c r="T829" i="3"/>
  <c r="V845" i="3"/>
  <c r="T845" i="3"/>
  <c r="V859" i="3"/>
  <c r="T859" i="3"/>
  <c r="V867" i="3"/>
  <c r="T867" i="3"/>
  <c r="V875" i="3"/>
  <c r="T875" i="3"/>
  <c r="V883" i="3"/>
  <c r="T883" i="3"/>
  <c r="V891" i="3"/>
  <c r="T891" i="3"/>
  <c r="V899" i="3"/>
  <c r="T899" i="3"/>
  <c r="V914" i="3"/>
  <c r="T914" i="3"/>
  <c r="V586" i="3"/>
  <c r="T586" i="3"/>
  <c r="V594" i="3"/>
  <c r="T594" i="3"/>
  <c r="V602" i="3"/>
  <c r="T602" i="3"/>
  <c r="V610" i="3"/>
  <c r="T610" i="3"/>
  <c r="V618" i="3"/>
  <c r="T618" i="3"/>
  <c r="V626" i="3"/>
  <c r="T626" i="3"/>
  <c r="V634" i="3"/>
  <c r="T634" i="3"/>
  <c r="V642" i="3"/>
  <c r="T642" i="3"/>
  <c r="V650" i="3"/>
  <c r="T650" i="3"/>
  <c r="V658" i="3"/>
  <c r="T658" i="3"/>
  <c r="V666" i="3"/>
  <c r="T666" i="3"/>
  <c r="V674" i="3"/>
  <c r="T674" i="3"/>
  <c r="V682" i="3"/>
  <c r="T682" i="3"/>
  <c r="V690" i="3"/>
  <c r="T690" i="3"/>
  <c r="V698" i="3"/>
  <c r="T698" i="3"/>
  <c r="V706" i="3"/>
  <c r="T706" i="3"/>
  <c r="V714" i="3"/>
  <c r="T714" i="3"/>
  <c r="V722" i="3"/>
  <c r="T722" i="3"/>
  <c r="V730" i="3"/>
  <c r="T730" i="3"/>
  <c r="V738" i="3"/>
  <c r="T738" i="3"/>
  <c r="V746" i="3"/>
  <c r="T746" i="3"/>
  <c r="V754" i="3"/>
  <c r="T754" i="3"/>
  <c r="V762" i="3"/>
  <c r="T762" i="3"/>
  <c r="V770" i="3"/>
  <c r="T770" i="3"/>
  <c r="V778" i="3"/>
  <c r="T778" i="3"/>
  <c r="V786" i="3"/>
  <c r="T786" i="3"/>
  <c r="V794" i="3"/>
  <c r="T794" i="3"/>
  <c r="V802" i="3"/>
  <c r="T802" i="3"/>
  <c r="V810" i="3"/>
  <c r="T810" i="3"/>
  <c r="V818" i="3"/>
  <c r="T818" i="3"/>
  <c r="V826" i="3"/>
  <c r="T826" i="3"/>
  <c r="V905" i="3"/>
  <c r="T905" i="3"/>
  <c r="V921" i="3"/>
  <c r="T921" i="3"/>
  <c r="V932" i="3"/>
  <c r="T932" i="3"/>
  <c r="V935" i="3"/>
  <c r="T935" i="3"/>
  <c r="V949" i="3"/>
  <c r="T949" i="3"/>
  <c r="V948" i="3"/>
  <c r="T948" i="3"/>
  <c r="V964" i="3"/>
  <c r="T964" i="3"/>
  <c r="V48" i="3"/>
  <c r="T48" i="3"/>
  <c r="V20" i="3"/>
  <c r="T20" i="3"/>
  <c r="V37" i="3"/>
  <c r="T37" i="3"/>
  <c r="V54" i="3"/>
  <c r="T54" i="3"/>
  <c r="V70" i="3"/>
  <c r="T70" i="3"/>
  <c r="V207" i="3"/>
  <c r="T207" i="3"/>
  <c r="V223" i="3"/>
  <c r="T223" i="3"/>
  <c r="V239" i="3"/>
  <c r="T239" i="3"/>
  <c r="V255" i="3"/>
  <c r="T255" i="3"/>
  <c r="V271" i="3"/>
  <c r="T271" i="3"/>
  <c r="V303" i="3"/>
  <c r="T303" i="3"/>
  <c r="V315" i="3"/>
  <c r="T315" i="3"/>
  <c r="V331" i="3"/>
  <c r="T331" i="3"/>
  <c r="V347" i="3"/>
  <c r="T347" i="3"/>
  <c r="V363" i="3"/>
  <c r="T363" i="3"/>
  <c r="V379" i="3"/>
  <c r="T379" i="3"/>
  <c r="V395" i="3"/>
  <c r="T395" i="3"/>
  <c r="V411" i="3"/>
  <c r="T411" i="3"/>
  <c r="V427" i="3"/>
  <c r="T427" i="3"/>
  <c r="V7" i="3"/>
  <c r="T7" i="3"/>
  <c r="V21" i="3"/>
  <c r="T21" i="3"/>
  <c r="V49" i="3"/>
  <c r="T49" i="3"/>
  <c r="V65" i="3"/>
  <c r="T65" i="3"/>
  <c r="V78" i="3"/>
  <c r="T78" i="3"/>
  <c r="V86" i="3"/>
  <c r="T86" i="3"/>
  <c r="V94" i="3"/>
  <c r="T94" i="3"/>
  <c r="V102" i="3"/>
  <c r="T102" i="3"/>
  <c r="V110" i="3"/>
  <c r="T110" i="3"/>
  <c r="V118" i="3"/>
  <c r="T118" i="3"/>
  <c r="V126" i="3"/>
  <c r="T126" i="3"/>
  <c r="V134" i="3"/>
  <c r="T134" i="3"/>
  <c r="V142" i="3"/>
  <c r="T142" i="3"/>
  <c r="V150" i="3"/>
  <c r="T150" i="3"/>
  <c r="V159" i="3"/>
  <c r="T159" i="3"/>
  <c r="V167" i="3"/>
  <c r="T167" i="3"/>
  <c r="V175" i="3"/>
  <c r="T175" i="3"/>
  <c r="V183" i="3"/>
  <c r="T183" i="3"/>
  <c r="V191" i="3"/>
  <c r="T191" i="3"/>
  <c r="V292" i="3"/>
  <c r="T292" i="3"/>
  <c r="V316" i="3"/>
  <c r="T316" i="3"/>
  <c r="V332" i="3"/>
  <c r="T332" i="3"/>
  <c r="V348" i="3"/>
  <c r="T348" i="3"/>
  <c r="V364" i="3"/>
  <c r="T364" i="3"/>
  <c r="V380" i="3"/>
  <c r="T380" i="3"/>
  <c r="V396" i="3"/>
  <c r="T396" i="3"/>
  <c r="V412" i="3"/>
  <c r="T412" i="3"/>
  <c r="V428" i="3"/>
  <c r="T428" i="3"/>
  <c r="V441" i="3"/>
  <c r="T441" i="3"/>
  <c r="V449" i="3"/>
  <c r="T449" i="3"/>
  <c r="V457" i="3"/>
  <c r="T457" i="3"/>
  <c r="V465" i="3"/>
  <c r="T465" i="3"/>
  <c r="V473" i="3"/>
  <c r="T473" i="3"/>
  <c r="V481" i="3"/>
  <c r="T481" i="3"/>
  <c r="V489" i="3"/>
  <c r="T489" i="3"/>
  <c r="V499" i="3"/>
  <c r="T499" i="3"/>
  <c r="V515" i="3"/>
  <c r="T515" i="3"/>
  <c r="V531" i="3"/>
  <c r="T531" i="3"/>
  <c r="V547" i="3"/>
  <c r="T547" i="3"/>
  <c r="V563" i="3"/>
  <c r="T563" i="3"/>
  <c r="V208" i="3"/>
  <c r="T208" i="3"/>
  <c r="V224" i="3"/>
  <c r="T224" i="3"/>
  <c r="V240" i="3"/>
  <c r="T240" i="3"/>
  <c r="V256" i="3"/>
  <c r="T256" i="3"/>
  <c r="V272" i="3"/>
  <c r="T272" i="3"/>
  <c r="V298" i="3"/>
  <c r="T298" i="3"/>
  <c r="V506" i="3"/>
  <c r="T506" i="3"/>
  <c r="V522" i="3"/>
  <c r="T522" i="3"/>
  <c r="V538" i="3"/>
  <c r="T538" i="3"/>
  <c r="V554" i="3"/>
  <c r="T554" i="3"/>
  <c r="V568" i="3"/>
  <c r="T568" i="3"/>
  <c r="V576" i="3"/>
  <c r="T576" i="3"/>
  <c r="V584" i="3"/>
  <c r="T584" i="3"/>
  <c r="V840" i="3"/>
  <c r="T840" i="3"/>
  <c r="V856" i="3"/>
  <c r="T856" i="3"/>
  <c r="V843" i="3"/>
  <c r="T843" i="3"/>
  <c r="V858" i="3"/>
  <c r="T858" i="3"/>
  <c r="V866" i="3"/>
  <c r="T866" i="3"/>
  <c r="V874" i="3"/>
  <c r="T874" i="3"/>
  <c r="V882" i="3"/>
  <c r="T882" i="3"/>
  <c r="V890" i="3"/>
  <c r="T890" i="3"/>
  <c r="V898" i="3"/>
  <c r="T898" i="3"/>
  <c r="V912" i="3"/>
  <c r="T912" i="3"/>
  <c r="V827" i="3"/>
  <c r="T827" i="3"/>
  <c r="V605" i="3"/>
  <c r="T605" i="3"/>
  <c r="V621" i="3"/>
  <c r="T621" i="3"/>
  <c r="V637" i="3"/>
  <c r="T637" i="3"/>
  <c r="V653" i="3"/>
  <c r="T653" i="3"/>
  <c r="V669" i="3"/>
  <c r="T669" i="3"/>
  <c r="V685" i="3"/>
  <c r="T685" i="3"/>
  <c r="V701" i="3"/>
  <c r="T701" i="3"/>
  <c r="V717" i="3"/>
  <c r="T717" i="3"/>
  <c r="V733" i="3"/>
  <c r="T733" i="3"/>
  <c r="V749" i="3"/>
  <c r="T749" i="3"/>
  <c r="V765" i="3"/>
  <c r="T765" i="3"/>
  <c r="V781" i="3"/>
  <c r="T781" i="3"/>
  <c r="V797" i="3"/>
  <c r="T797" i="3"/>
  <c r="V813" i="3"/>
  <c r="T813" i="3"/>
  <c r="V289" i="3"/>
  <c r="T289" i="3"/>
  <c r="V931" i="3"/>
  <c r="T931" i="3"/>
  <c r="V947" i="3"/>
  <c r="T947" i="3"/>
  <c r="V962" i="3"/>
  <c r="T962" i="3"/>
  <c r="V12" i="3"/>
  <c r="T12" i="3"/>
  <c r="V56" i="3"/>
  <c r="T56" i="3"/>
  <c r="V201" i="3"/>
  <c r="T201" i="3"/>
  <c r="V233" i="3"/>
  <c r="T233" i="3"/>
  <c r="V265" i="3"/>
  <c r="T265" i="3"/>
  <c r="V309" i="3"/>
  <c r="T309" i="3"/>
  <c r="V349" i="3"/>
  <c r="T349" i="3"/>
  <c r="V381" i="3"/>
  <c r="T381" i="3"/>
  <c r="V413" i="3"/>
  <c r="T413" i="3"/>
  <c r="V13" i="3"/>
  <c r="T13" i="3"/>
  <c r="V27" i="3"/>
  <c r="T27" i="3"/>
  <c r="V59" i="3"/>
  <c r="T59" i="3"/>
  <c r="V75" i="3"/>
  <c r="T75" i="3"/>
  <c r="V83" i="3"/>
  <c r="T83" i="3"/>
  <c r="V91" i="3"/>
  <c r="T91" i="3"/>
  <c r="V99" i="3"/>
  <c r="T99" i="3"/>
  <c r="V107" i="3"/>
  <c r="T107" i="3"/>
  <c r="V115" i="3"/>
  <c r="T115" i="3"/>
  <c r="V123" i="3"/>
  <c r="T123" i="3"/>
  <c r="V131" i="3"/>
  <c r="T131" i="3"/>
  <c r="V139" i="3"/>
  <c r="T139" i="3"/>
  <c r="V147" i="3"/>
  <c r="T147" i="3"/>
  <c r="V154" i="3"/>
  <c r="T154" i="3"/>
  <c r="V162" i="3"/>
  <c r="T162" i="3"/>
  <c r="V170" i="3"/>
  <c r="T170" i="3"/>
  <c r="V178" i="3"/>
  <c r="T178" i="3"/>
  <c r="V186" i="3"/>
  <c r="T186" i="3"/>
  <c r="V194" i="3"/>
  <c r="T194" i="3"/>
  <c r="V304" i="3"/>
  <c r="T304" i="3"/>
  <c r="V322" i="3"/>
  <c r="T322" i="3"/>
  <c r="V338" i="3"/>
  <c r="T338" i="3"/>
  <c r="V354" i="3"/>
  <c r="T354" i="3"/>
  <c r="V370" i="3"/>
  <c r="T370" i="3"/>
  <c r="V386" i="3"/>
  <c r="T386" i="3"/>
  <c r="V402" i="3"/>
  <c r="T402" i="3"/>
  <c r="V418" i="3"/>
  <c r="T418" i="3"/>
  <c r="V434" i="3"/>
  <c r="T434" i="3"/>
  <c r="V444" i="3"/>
  <c r="T444" i="3"/>
  <c r="V452" i="3"/>
  <c r="T452" i="3"/>
  <c r="V460" i="3"/>
  <c r="T460" i="3"/>
  <c r="V468" i="3"/>
  <c r="T468" i="3"/>
  <c r="V476" i="3"/>
  <c r="T476" i="3"/>
  <c r="V484" i="3"/>
  <c r="T484" i="3"/>
  <c r="V492" i="3"/>
  <c r="T492" i="3"/>
  <c r="V505" i="3"/>
  <c r="T505" i="3"/>
  <c r="V521" i="3"/>
  <c r="T521" i="3"/>
  <c r="V537" i="3"/>
  <c r="T537" i="3"/>
  <c r="V553" i="3"/>
  <c r="T553" i="3"/>
  <c r="V198" i="3"/>
  <c r="T198" i="3"/>
  <c r="V214" i="3"/>
  <c r="T214" i="3"/>
  <c r="V230" i="3"/>
  <c r="T230" i="3"/>
  <c r="V246" i="3"/>
  <c r="T246" i="3"/>
  <c r="V262" i="3"/>
  <c r="T262" i="3"/>
  <c r="V277" i="3"/>
  <c r="T277" i="3"/>
  <c r="V496" i="3"/>
  <c r="T496" i="3"/>
  <c r="V512" i="3"/>
  <c r="T512" i="3"/>
  <c r="V528" i="3"/>
  <c r="T528" i="3"/>
  <c r="V544" i="3"/>
  <c r="T544" i="3"/>
  <c r="V560" i="3"/>
  <c r="T560" i="3"/>
  <c r="V571" i="3"/>
  <c r="T571" i="3"/>
  <c r="V579" i="3"/>
  <c r="T579" i="3"/>
  <c r="V830" i="3"/>
  <c r="T830" i="3"/>
  <c r="V846" i="3"/>
  <c r="T846" i="3"/>
  <c r="V833" i="3"/>
  <c r="T833" i="3"/>
  <c r="V849" i="3"/>
  <c r="T849" i="3"/>
  <c r="V861" i="3"/>
  <c r="T861" i="3"/>
  <c r="V869" i="3"/>
  <c r="T869" i="3"/>
  <c r="V877" i="3"/>
  <c r="T877" i="3"/>
  <c r="V885" i="3"/>
  <c r="T885" i="3"/>
  <c r="V893" i="3"/>
  <c r="T893" i="3"/>
  <c r="V902" i="3"/>
  <c r="T902" i="3"/>
  <c r="V918" i="3"/>
  <c r="T918" i="3"/>
  <c r="V588" i="3"/>
  <c r="T588" i="3"/>
  <c r="V596" i="3"/>
  <c r="T596" i="3"/>
  <c r="V604" i="3"/>
  <c r="T604" i="3"/>
  <c r="V612" i="3"/>
  <c r="T612" i="3"/>
  <c r="V620" i="3"/>
  <c r="T620" i="3"/>
  <c r="V628" i="3"/>
  <c r="T628" i="3"/>
  <c r="V636" i="3"/>
  <c r="T636" i="3"/>
  <c r="V644" i="3"/>
  <c r="T644" i="3"/>
  <c r="V652" i="3"/>
  <c r="T652" i="3"/>
  <c r="V660" i="3"/>
  <c r="T660" i="3"/>
  <c r="V668" i="3"/>
  <c r="T668" i="3"/>
  <c r="V676" i="3"/>
  <c r="T676" i="3"/>
  <c r="V684" i="3"/>
  <c r="T684" i="3"/>
  <c r="V692" i="3"/>
  <c r="T692" i="3"/>
  <c r="V700" i="3"/>
  <c r="T700" i="3"/>
  <c r="V708" i="3"/>
  <c r="T708" i="3"/>
  <c r="V716" i="3"/>
  <c r="T716" i="3"/>
  <c r="V724" i="3"/>
  <c r="T724" i="3"/>
  <c r="V732" i="3"/>
  <c r="T732" i="3"/>
  <c r="V740" i="3"/>
  <c r="T740" i="3"/>
  <c r="V748" i="3"/>
  <c r="T748" i="3"/>
  <c r="V756" i="3"/>
  <c r="T756" i="3"/>
  <c r="V764" i="3"/>
  <c r="T764" i="3"/>
  <c r="V772" i="3"/>
  <c r="T772" i="3"/>
  <c r="V780" i="3"/>
  <c r="T780" i="3"/>
  <c r="V788" i="3"/>
  <c r="T788" i="3"/>
  <c r="V796" i="3"/>
  <c r="T796" i="3"/>
  <c r="V804" i="3"/>
  <c r="T804" i="3"/>
  <c r="V812" i="3"/>
  <c r="T812" i="3"/>
  <c r="V820" i="3"/>
  <c r="T820" i="3"/>
  <c r="V281" i="3"/>
  <c r="T281" i="3"/>
  <c r="V909" i="3"/>
  <c r="T909" i="3"/>
  <c r="V925" i="3"/>
  <c r="T925" i="3"/>
  <c r="V936" i="3"/>
  <c r="T936" i="3"/>
  <c r="V939" i="3"/>
  <c r="T939" i="3"/>
  <c r="V953" i="3"/>
  <c r="T953" i="3"/>
  <c r="V952" i="3"/>
  <c r="T952" i="3"/>
  <c r="V36" i="3"/>
  <c r="T36" i="3"/>
  <c r="V6" i="3"/>
  <c r="T6" i="3"/>
  <c r="V24" i="3"/>
  <c r="T24" i="3"/>
  <c r="V41" i="3"/>
  <c r="T41" i="3"/>
  <c r="V58" i="3"/>
  <c r="T58" i="3"/>
  <c r="V74" i="3"/>
  <c r="T74" i="3"/>
  <c r="V211" i="3"/>
  <c r="T211" i="3"/>
  <c r="V227" i="3"/>
  <c r="T227" i="3"/>
  <c r="V243" i="3"/>
  <c r="T243" i="3"/>
  <c r="V259" i="3"/>
  <c r="T259" i="3"/>
  <c r="V275" i="3"/>
  <c r="T275" i="3"/>
  <c r="V285" i="3"/>
  <c r="T285" i="3"/>
  <c r="V319" i="3"/>
  <c r="T319" i="3"/>
  <c r="V335" i="3"/>
  <c r="T335" i="3"/>
  <c r="V351" i="3"/>
  <c r="T351" i="3"/>
  <c r="V367" i="3"/>
  <c r="T367" i="3"/>
  <c r="V383" i="3"/>
  <c r="T383" i="3"/>
  <c r="V399" i="3"/>
  <c r="T399" i="3"/>
  <c r="V415" i="3"/>
  <c r="T415" i="3"/>
  <c r="V431" i="3"/>
  <c r="T431" i="3"/>
  <c r="V11" i="3"/>
  <c r="T11" i="3"/>
  <c r="V25" i="3"/>
  <c r="T25" i="3"/>
  <c r="V53" i="3"/>
  <c r="T53" i="3"/>
  <c r="V69" i="3"/>
  <c r="T69" i="3"/>
  <c r="V80" i="3"/>
  <c r="T80" i="3"/>
  <c r="V88" i="3"/>
  <c r="T88" i="3"/>
  <c r="V96" i="3"/>
  <c r="T96" i="3"/>
  <c r="V104" i="3"/>
  <c r="T104" i="3"/>
  <c r="V112" i="3"/>
  <c r="T112" i="3"/>
  <c r="V120" i="3"/>
  <c r="T120" i="3"/>
  <c r="V128" i="3"/>
  <c r="T128" i="3"/>
  <c r="V136" i="3"/>
  <c r="T136" i="3"/>
  <c r="V144" i="3"/>
  <c r="T144" i="3"/>
  <c r="V152" i="3"/>
  <c r="T152" i="3"/>
  <c r="V161" i="3"/>
  <c r="T161" i="3"/>
  <c r="V169" i="3"/>
  <c r="T169" i="3"/>
  <c r="V177" i="3"/>
  <c r="T177" i="3"/>
  <c r="V185" i="3"/>
  <c r="T185" i="3"/>
  <c r="V193" i="3"/>
  <c r="T193" i="3"/>
  <c r="V300" i="3"/>
  <c r="T300" i="3"/>
  <c r="V320" i="3"/>
  <c r="T320" i="3"/>
  <c r="V336" i="3"/>
  <c r="T336" i="3"/>
  <c r="V352" i="3"/>
  <c r="T352" i="3"/>
  <c r="V368" i="3"/>
  <c r="T368" i="3"/>
  <c r="V384" i="3"/>
  <c r="T384" i="3"/>
  <c r="V400" i="3"/>
  <c r="T400" i="3"/>
  <c r="V416" i="3"/>
  <c r="T416" i="3"/>
  <c r="V432" i="3"/>
  <c r="T432" i="3"/>
  <c r="V443" i="3"/>
  <c r="T443" i="3"/>
  <c r="V451" i="3"/>
  <c r="T451" i="3"/>
  <c r="V459" i="3"/>
  <c r="T459" i="3"/>
  <c r="V467" i="3"/>
  <c r="T467" i="3"/>
  <c r="V475" i="3"/>
  <c r="T475" i="3"/>
  <c r="V483" i="3"/>
  <c r="T483" i="3"/>
  <c r="V491" i="3"/>
  <c r="T491" i="3"/>
  <c r="V503" i="3"/>
  <c r="T503" i="3"/>
  <c r="V519" i="3"/>
  <c r="T519" i="3"/>
  <c r="V535" i="3"/>
  <c r="T535" i="3"/>
  <c r="V551" i="3"/>
  <c r="T551" i="3"/>
  <c r="V196" i="3"/>
  <c r="T196" i="3"/>
  <c r="V212" i="3"/>
  <c r="T212" i="3"/>
  <c r="V228" i="3"/>
  <c r="T228" i="3"/>
  <c r="V244" i="3"/>
  <c r="T244" i="3"/>
  <c r="V260" i="3"/>
  <c r="T260" i="3"/>
  <c r="V276" i="3"/>
  <c r="T276" i="3"/>
  <c r="V306" i="3"/>
  <c r="T306" i="3"/>
  <c r="V510" i="3"/>
  <c r="T510" i="3"/>
  <c r="V526" i="3"/>
  <c r="T526" i="3"/>
  <c r="V542" i="3"/>
  <c r="T542" i="3"/>
  <c r="V558" i="3"/>
  <c r="T558" i="3"/>
  <c r="V570" i="3"/>
  <c r="T570" i="3"/>
  <c r="V578" i="3"/>
  <c r="T578" i="3"/>
  <c r="V828" i="3"/>
  <c r="T828" i="3"/>
  <c r="V844" i="3"/>
  <c r="T844" i="3"/>
  <c r="V831" i="3"/>
  <c r="T831" i="3"/>
  <c r="V847" i="3"/>
  <c r="T847" i="3"/>
  <c r="V860" i="3"/>
  <c r="T860" i="3"/>
  <c r="V868" i="3"/>
  <c r="T868" i="3"/>
  <c r="V876" i="3"/>
  <c r="T876" i="3"/>
  <c r="V884" i="3"/>
  <c r="T884" i="3"/>
  <c r="V892" i="3"/>
  <c r="T892" i="3"/>
  <c r="V900" i="3"/>
  <c r="T900" i="3"/>
  <c r="V916" i="3"/>
  <c r="T916" i="3"/>
  <c r="V587" i="3"/>
  <c r="T587" i="3"/>
  <c r="V595" i="3"/>
  <c r="T595" i="3"/>
  <c r="V603" i="3"/>
  <c r="T603" i="3"/>
  <c r="V611" i="3"/>
  <c r="T611" i="3"/>
  <c r="V619" i="3"/>
  <c r="T619" i="3"/>
  <c r="V627" i="3"/>
  <c r="T627" i="3"/>
  <c r="V635" i="3"/>
  <c r="T635" i="3"/>
  <c r="V643" i="3"/>
  <c r="T643" i="3"/>
  <c r="V651" i="3"/>
  <c r="T651" i="3"/>
  <c r="V659" i="3"/>
  <c r="T659" i="3"/>
  <c r="V667" i="3"/>
  <c r="T667" i="3"/>
  <c r="V675" i="3"/>
  <c r="T675" i="3"/>
  <c r="V683" i="3"/>
  <c r="T683" i="3"/>
  <c r="V691" i="3"/>
  <c r="T691" i="3"/>
  <c r="V699" i="3"/>
  <c r="T699" i="3"/>
  <c r="V707" i="3"/>
  <c r="T707" i="3"/>
  <c r="V715" i="3"/>
  <c r="T715" i="3"/>
  <c r="V723" i="3"/>
  <c r="T723" i="3"/>
  <c r="V731" i="3"/>
  <c r="T731" i="3"/>
  <c r="V739" i="3"/>
  <c r="T739" i="3"/>
  <c r="V747" i="3"/>
  <c r="T747" i="3"/>
  <c r="V755" i="3"/>
  <c r="T755" i="3"/>
  <c r="V763" i="3"/>
  <c r="T763" i="3"/>
  <c r="V771" i="3"/>
  <c r="T771" i="3"/>
  <c r="V779" i="3"/>
  <c r="T779" i="3"/>
  <c r="V787" i="3"/>
  <c r="T787" i="3"/>
  <c r="V795" i="3"/>
  <c r="T795" i="3"/>
  <c r="V803" i="3"/>
  <c r="T803" i="3"/>
  <c r="V811" i="3"/>
  <c r="T811" i="3"/>
  <c r="V819" i="3"/>
  <c r="T819" i="3"/>
  <c r="V280" i="3"/>
  <c r="T280" i="3"/>
  <c r="V907" i="3"/>
  <c r="T907" i="3"/>
  <c r="V923" i="3"/>
  <c r="T923" i="3"/>
  <c r="V934" i="3"/>
  <c r="T934" i="3"/>
  <c r="V937" i="3"/>
  <c r="T937" i="3"/>
  <c r="V951" i="3"/>
  <c r="T951" i="3"/>
  <c r="V950" i="3"/>
  <c r="T950" i="3"/>
  <c r="V38" i="3"/>
  <c r="T38" i="3"/>
  <c r="V8" i="3"/>
  <c r="T8" i="3"/>
  <c r="V26" i="3"/>
  <c r="T26" i="3"/>
  <c r="V43" i="3"/>
  <c r="T43" i="3"/>
  <c r="V60" i="3"/>
  <c r="T60" i="3"/>
  <c r="V197" i="3"/>
  <c r="T197" i="3"/>
  <c r="V213" i="3"/>
  <c r="T213" i="3"/>
  <c r="V229" i="3"/>
  <c r="T229" i="3"/>
  <c r="V245" i="3"/>
  <c r="T245" i="3"/>
  <c r="V261" i="3"/>
  <c r="T261" i="3"/>
  <c r="V283" i="3"/>
  <c r="T283" i="3"/>
  <c r="V293" i="3"/>
  <c r="T293" i="3"/>
  <c r="V321" i="3"/>
  <c r="T321" i="3"/>
  <c r="V337" i="3"/>
  <c r="T337" i="3"/>
  <c r="V353" i="3"/>
  <c r="T353" i="3"/>
  <c r="V369" i="3"/>
  <c r="T369" i="3"/>
  <c r="V385" i="3"/>
  <c r="T385" i="3"/>
  <c r="V401" i="3"/>
  <c r="T401" i="3"/>
  <c r="V417" i="3"/>
  <c r="T417" i="3"/>
  <c r="V433" i="3"/>
  <c r="T433" i="3"/>
  <c r="V593" i="3"/>
  <c r="T593" i="3"/>
  <c r="V609" i="3"/>
  <c r="T609" i="3"/>
  <c r="V625" i="3"/>
  <c r="T625" i="3"/>
  <c r="V641" i="3"/>
  <c r="T641" i="3"/>
  <c r="V657" i="3"/>
  <c r="T657" i="3"/>
  <c r="V673" i="3"/>
  <c r="T673" i="3"/>
  <c r="V689" i="3"/>
  <c r="T689" i="3"/>
  <c r="V705" i="3"/>
  <c r="T705" i="3"/>
  <c r="V721" i="3"/>
  <c r="T721" i="3"/>
  <c r="V737" i="3"/>
  <c r="T737" i="3"/>
  <c r="V753" i="3"/>
  <c r="T753" i="3"/>
  <c r="V769" i="3"/>
  <c r="T769" i="3"/>
  <c r="V785" i="3"/>
  <c r="T785" i="3"/>
  <c r="V801" i="3"/>
  <c r="T801" i="3"/>
  <c r="V817" i="3"/>
  <c r="T817" i="3"/>
  <c r="V903" i="3"/>
  <c r="T903" i="3"/>
  <c r="V927" i="3"/>
  <c r="T927" i="3"/>
  <c r="V941" i="3"/>
  <c r="T941" i="3"/>
  <c r="V954" i="3"/>
  <c r="T954" i="3"/>
  <c r="V22" i="3"/>
  <c r="T22" i="3"/>
  <c r="V47" i="3"/>
  <c r="T47" i="3"/>
  <c r="V209" i="3"/>
  <c r="T209" i="3"/>
  <c r="V241" i="3"/>
  <c r="T241" i="3"/>
  <c r="V273" i="3"/>
  <c r="T273" i="3"/>
  <c r="V317" i="3"/>
  <c r="T317" i="3"/>
  <c r="V341" i="3"/>
  <c r="T341" i="3"/>
  <c r="V373" i="3"/>
  <c r="T373" i="3"/>
  <c r="V405" i="3"/>
  <c r="T405" i="3"/>
  <c r="V9" i="3"/>
  <c r="T9" i="3"/>
  <c r="V23" i="3"/>
  <c r="T23" i="3"/>
  <c r="V278" i="3"/>
  <c r="T278" i="3"/>
  <c r="V16" i="3"/>
  <c r="T16" i="3"/>
  <c r="V31" i="3"/>
  <c r="T31" i="3"/>
  <c r="V63" i="3"/>
  <c r="T63" i="3"/>
  <c r="V77" i="3"/>
  <c r="T77" i="3"/>
  <c r="V85" i="3"/>
  <c r="T85" i="3"/>
  <c r="V93" i="3"/>
  <c r="T93" i="3"/>
  <c r="V101" i="3"/>
  <c r="T101" i="3"/>
  <c r="V109" i="3"/>
  <c r="T109" i="3"/>
  <c r="V117" i="3"/>
  <c r="T117" i="3"/>
  <c r="V125" i="3"/>
  <c r="T125" i="3"/>
  <c r="V133" i="3"/>
  <c r="T133" i="3"/>
  <c r="V141" i="3"/>
  <c r="T141" i="3"/>
  <c r="V149" i="3"/>
  <c r="T149" i="3"/>
  <c r="V156" i="3"/>
  <c r="T156" i="3"/>
  <c r="V164" i="3"/>
  <c r="T164" i="3"/>
  <c r="V172" i="3"/>
  <c r="T172" i="3"/>
  <c r="V180" i="3"/>
  <c r="T180" i="3"/>
  <c r="V188" i="3"/>
  <c r="T188" i="3"/>
  <c r="V279" i="3"/>
  <c r="T279" i="3"/>
  <c r="V310" i="3"/>
  <c r="T310" i="3"/>
  <c r="V326" i="3"/>
  <c r="T326" i="3"/>
  <c r="V342" i="3"/>
  <c r="T342" i="3"/>
  <c r="V358" i="3"/>
  <c r="T358" i="3"/>
  <c r="V374" i="3"/>
  <c r="T374" i="3"/>
  <c r="V390" i="3"/>
  <c r="T390" i="3"/>
  <c r="V406" i="3"/>
  <c r="T406" i="3"/>
  <c r="V422" i="3"/>
  <c r="T422" i="3"/>
  <c r="V438" i="3"/>
  <c r="T438" i="3"/>
  <c r="V446" i="3"/>
  <c r="T446" i="3"/>
  <c r="V454" i="3"/>
  <c r="T454" i="3"/>
  <c r="V462" i="3"/>
  <c r="T462" i="3"/>
  <c r="V470" i="3"/>
  <c r="T470" i="3"/>
  <c r="V478" i="3"/>
  <c r="T478" i="3"/>
  <c r="V486" i="3"/>
  <c r="T486" i="3"/>
  <c r="V494" i="3"/>
  <c r="T494" i="3"/>
  <c r="V509" i="3"/>
  <c r="T509" i="3"/>
  <c r="V525" i="3"/>
  <c r="T525" i="3"/>
  <c r="V541" i="3"/>
  <c r="T541" i="3"/>
  <c r="V557" i="3"/>
  <c r="T557" i="3"/>
  <c r="V202" i="3"/>
  <c r="T202" i="3"/>
  <c r="V218" i="3"/>
  <c r="T218" i="3"/>
  <c r="V234" i="3"/>
  <c r="T234" i="3"/>
  <c r="V250" i="3"/>
  <c r="T250" i="3"/>
  <c r="V266" i="3"/>
  <c r="T266" i="3"/>
  <c r="V286" i="3"/>
  <c r="T286" i="3"/>
  <c r="V500" i="3"/>
  <c r="T500" i="3"/>
  <c r="V516" i="3"/>
  <c r="T516" i="3"/>
  <c r="V532" i="3"/>
  <c r="T532" i="3"/>
  <c r="V548" i="3"/>
  <c r="T548" i="3"/>
  <c r="V564" i="3"/>
  <c r="T564" i="3"/>
  <c r="V573" i="3"/>
  <c r="T573" i="3"/>
  <c r="V581" i="3"/>
  <c r="T581" i="3"/>
  <c r="V834" i="3"/>
  <c r="T834" i="3"/>
  <c r="V850" i="3"/>
  <c r="T850" i="3"/>
  <c r="V837" i="3"/>
  <c r="T837" i="3"/>
  <c r="V853" i="3"/>
  <c r="T853" i="3"/>
  <c r="V863" i="3"/>
  <c r="T863" i="3"/>
  <c r="V871" i="3"/>
  <c r="T871" i="3"/>
  <c r="V879" i="3"/>
  <c r="T879" i="3"/>
  <c r="V887" i="3"/>
  <c r="T887" i="3"/>
  <c r="V895" i="3"/>
  <c r="T895" i="3"/>
  <c r="V906" i="3"/>
  <c r="T906" i="3"/>
  <c r="V922" i="3"/>
  <c r="T922" i="3"/>
  <c r="V590" i="3"/>
  <c r="T590" i="3"/>
  <c r="V598" i="3"/>
  <c r="T598" i="3"/>
  <c r="V606" i="3"/>
  <c r="T606" i="3"/>
  <c r="V614" i="3"/>
  <c r="T614" i="3"/>
  <c r="V622" i="3"/>
  <c r="T622" i="3"/>
  <c r="V630" i="3"/>
  <c r="T630" i="3"/>
  <c r="V638" i="3"/>
  <c r="T638" i="3"/>
  <c r="V646" i="3"/>
  <c r="T646" i="3"/>
  <c r="V654" i="3"/>
  <c r="T654" i="3"/>
  <c r="V662" i="3"/>
  <c r="T662" i="3"/>
  <c r="V670" i="3"/>
  <c r="T670" i="3"/>
  <c r="V678" i="3"/>
  <c r="T678" i="3"/>
  <c r="V686" i="3"/>
  <c r="T686" i="3"/>
  <c r="V694" i="3"/>
  <c r="T694" i="3"/>
  <c r="V702" i="3"/>
  <c r="T702" i="3"/>
  <c r="V710" i="3"/>
  <c r="T710" i="3"/>
  <c r="V718" i="3"/>
  <c r="T718" i="3"/>
  <c r="V726" i="3"/>
  <c r="T726" i="3"/>
  <c r="V734" i="3"/>
  <c r="T734" i="3"/>
  <c r="V742" i="3"/>
  <c r="T742" i="3"/>
  <c r="V750" i="3"/>
  <c r="T750" i="3"/>
  <c r="V758" i="3"/>
  <c r="T758" i="3"/>
  <c r="V766" i="3"/>
  <c r="T766" i="3"/>
  <c r="V774" i="3"/>
  <c r="T774" i="3"/>
  <c r="V782" i="3"/>
  <c r="T782" i="3"/>
  <c r="V790" i="3"/>
  <c r="T790" i="3"/>
  <c r="V798" i="3"/>
  <c r="T798" i="3"/>
  <c r="V806" i="3"/>
  <c r="T806" i="3"/>
  <c r="V814" i="3"/>
  <c r="T814" i="3"/>
  <c r="V822" i="3"/>
  <c r="T822" i="3"/>
  <c r="V297" i="3"/>
  <c r="T297" i="3"/>
  <c r="V913" i="3"/>
  <c r="T913" i="3"/>
  <c r="V928" i="3"/>
  <c r="T928" i="3"/>
  <c r="V940" i="3"/>
  <c r="T940" i="3"/>
  <c r="V943" i="3"/>
  <c r="T943" i="3"/>
  <c r="V957" i="3"/>
  <c r="T957" i="3"/>
  <c r="V956" i="3"/>
  <c r="T956" i="3"/>
  <c r="V40" i="3"/>
  <c r="T40" i="3"/>
  <c r="V10" i="3"/>
  <c r="T10" i="3"/>
  <c r="V28" i="3"/>
  <c r="T28" i="3"/>
  <c r="V45" i="3"/>
  <c r="T45" i="3"/>
  <c r="V62" i="3"/>
  <c r="T62" i="3"/>
  <c r="V199" i="3"/>
  <c r="T199" i="3"/>
  <c r="V215" i="3"/>
  <c r="T215" i="3"/>
  <c r="V231" i="3"/>
  <c r="T231" i="3"/>
  <c r="V247" i="3"/>
  <c r="T247" i="3"/>
  <c r="V263" i="3"/>
  <c r="T263" i="3"/>
  <c r="V287" i="3"/>
  <c r="T287" i="3"/>
  <c r="V301" i="3"/>
  <c r="T301" i="3"/>
  <c r="V323" i="3"/>
  <c r="T323" i="3"/>
  <c r="V339" i="3"/>
  <c r="T339" i="3"/>
  <c r="V355" i="3"/>
  <c r="T355" i="3"/>
  <c r="V371" i="3"/>
  <c r="T371" i="3"/>
  <c r="V387" i="3"/>
  <c r="T387" i="3"/>
  <c r="V403" i="3"/>
  <c r="T403" i="3"/>
  <c r="V419" i="3"/>
  <c r="T419" i="3"/>
  <c r="V435" i="3"/>
  <c r="T435" i="3"/>
  <c r="V15" i="3"/>
  <c r="T15" i="3"/>
  <c r="V29" i="3"/>
  <c r="T29" i="3"/>
  <c r="V57" i="3"/>
  <c r="T57" i="3"/>
  <c r="V73" i="3"/>
  <c r="T73" i="3"/>
  <c r="V82" i="3"/>
  <c r="T82" i="3"/>
  <c r="V90" i="3"/>
  <c r="T90" i="3"/>
  <c r="V98" i="3"/>
  <c r="T98" i="3"/>
  <c r="V106" i="3"/>
  <c r="T106" i="3"/>
  <c r="V114" i="3"/>
  <c r="T114" i="3"/>
  <c r="V122" i="3"/>
  <c r="T122" i="3"/>
  <c r="V130" i="3"/>
  <c r="T130" i="3"/>
  <c r="V138" i="3"/>
  <c r="T138" i="3"/>
  <c r="V146" i="3"/>
  <c r="T146" i="3"/>
  <c r="V155" i="3"/>
  <c r="T155" i="3"/>
  <c r="V163" i="3"/>
  <c r="T163" i="3"/>
  <c r="V171" i="3"/>
  <c r="T171" i="3"/>
  <c r="V179" i="3"/>
  <c r="T179" i="3"/>
  <c r="V187" i="3"/>
  <c r="T187" i="3"/>
  <c r="V195" i="3"/>
  <c r="T195" i="3"/>
  <c r="V308" i="3"/>
  <c r="T308" i="3"/>
  <c r="V324" i="3"/>
  <c r="T324" i="3"/>
  <c r="V340" i="3"/>
  <c r="T340" i="3"/>
  <c r="V356" i="3"/>
  <c r="T356" i="3"/>
  <c r="V372" i="3"/>
  <c r="T372" i="3"/>
  <c r="V388" i="3"/>
  <c r="T388" i="3"/>
  <c r="V404" i="3"/>
  <c r="T404" i="3"/>
  <c r="V420" i="3"/>
  <c r="T420" i="3"/>
  <c r="V436" i="3"/>
  <c r="T436" i="3"/>
  <c r="V445" i="3"/>
  <c r="T445" i="3"/>
  <c r="V453" i="3"/>
  <c r="T453" i="3"/>
  <c r="V461" i="3"/>
  <c r="T461" i="3"/>
  <c r="V469" i="3"/>
  <c r="T469" i="3"/>
  <c r="V477" i="3"/>
  <c r="T477" i="3"/>
  <c r="V485" i="3"/>
  <c r="T485" i="3"/>
  <c r="V493" i="3"/>
  <c r="T493" i="3"/>
  <c r="V507" i="3"/>
  <c r="T507" i="3"/>
  <c r="V523" i="3"/>
  <c r="T523" i="3"/>
  <c r="V539" i="3"/>
  <c r="T539" i="3"/>
  <c r="V555" i="3"/>
  <c r="T555" i="3"/>
  <c r="V200" i="3"/>
  <c r="T200" i="3"/>
  <c r="V216" i="3"/>
  <c r="T216" i="3"/>
  <c r="V232" i="3"/>
  <c r="T232" i="3"/>
  <c r="V248" i="3"/>
  <c r="T248" i="3"/>
  <c r="V264" i="3"/>
  <c r="T264" i="3"/>
  <c r="V282" i="3"/>
  <c r="T282" i="3"/>
  <c r="V498" i="3"/>
  <c r="T498" i="3"/>
  <c r="V514" i="3"/>
  <c r="T514" i="3"/>
  <c r="V530" i="3"/>
  <c r="T530" i="3"/>
  <c r="V546" i="3"/>
  <c r="T546" i="3"/>
  <c r="V562" i="3"/>
  <c r="T562" i="3"/>
  <c r="V572" i="3"/>
  <c r="T572" i="3"/>
  <c r="V580" i="3"/>
  <c r="T580" i="3"/>
  <c r="V832" i="3"/>
  <c r="T832" i="3"/>
  <c r="V848" i="3"/>
  <c r="T848" i="3"/>
  <c r="V835" i="3"/>
  <c r="T835" i="3"/>
  <c r="V851" i="3"/>
  <c r="T851" i="3"/>
  <c r="V862" i="3"/>
  <c r="T862" i="3"/>
  <c r="V870" i="3"/>
  <c r="T870" i="3"/>
  <c r="V878" i="3"/>
  <c r="T878" i="3"/>
  <c r="V886" i="3"/>
  <c r="T886" i="3"/>
  <c r="V894" i="3"/>
  <c r="T894" i="3"/>
  <c r="V904" i="3"/>
  <c r="T904" i="3"/>
  <c r="V920" i="3"/>
  <c r="T920" i="3"/>
  <c r="V597" i="3"/>
  <c r="T597" i="3"/>
  <c r="V613" i="3"/>
  <c r="T613" i="3"/>
  <c r="V629" i="3"/>
  <c r="T629" i="3"/>
  <c r="V645" i="3"/>
  <c r="T645" i="3"/>
  <c r="V661" i="3"/>
  <c r="T661" i="3"/>
  <c r="V677" i="3"/>
  <c r="T677" i="3"/>
  <c r="V693" i="3"/>
  <c r="T693" i="3"/>
  <c r="V709" i="3"/>
  <c r="T709" i="3"/>
  <c r="V725" i="3"/>
  <c r="T725" i="3"/>
  <c r="V741" i="3"/>
  <c r="T741" i="3"/>
  <c r="V757" i="3"/>
  <c r="T757" i="3"/>
  <c r="V773" i="3"/>
  <c r="T773" i="3"/>
  <c r="V789" i="3"/>
  <c r="T789" i="3"/>
  <c r="V805" i="3"/>
  <c r="T805" i="3"/>
  <c r="V821" i="3"/>
  <c r="T821" i="3"/>
  <c r="V919" i="3"/>
  <c r="T919" i="3"/>
  <c r="V933" i="3"/>
  <c r="T933" i="3"/>
  <c r="V963" i="3"/>
  <c r="T963" i="3"/>
  <c r="S965" i="3"/>
  <c r="V4" i="3"/>
  <c r="T4" i="3"/>
  <c r="V30" i="3"/>
  <c r="T30" i="3"/>
  <c r="V64" i="3"/>
  <c r="T64" i="3"/>
  <c r="V217" i="3"/>
  <c r="T217" i="3"/>
  <c r="V249" i="3"/>
  <c r="T249" i="3"/>
  <c r="V291" i="3"/>
  <c r="T291" i="3"/>
  <c r="V333" i="3"/>
  <c r="T333" i="3"/>
  <c r="V365" i="3"/>
  <c r="T365" i="3"/>
  <c r="V397" i="3"/>
  <c r="T397" i="3"/>
  <c r="V429" i="3"/>
  <c r="T429" i="3"/>
  <c r="V19" i="3"/>
  <c r="T19" i="3"/>
  <c r="V51" i="3"/>
  <c r="T51" i="3"/>
  <c r="V67" i="3"/>
  <c r="T67" i="3"/>
  <c r="V79" i="3"/>
  <c r="T79" i="3"/>
  <c r="V87" i="3"/>
  <c r="T87" i="3"/>
  <c r="V95" i="3"/>
  <c r="T95" i="3"/>
  <c r="V103" i="3"/>
  <c r="T103" i="3"/>
  <c r="V111" i="3"/>
  <c r="T111" i="3"/>
  <c r="V119" i="3"/>
  <c r="T119" i="3"/>
  <c r="V127" i="3"/>
  <c r="T127" i="3"/>
  <c r="V135" i="3"/>
  <c r="T135" i="3"/>
  <c r="V143" i="3"/>
  <c r="T143" i="3"/>
  <c r="V151" i="3"/>
  <c r="T151" i="3"/>
  <c r="V158" i="3"/>
  <c r="T158" i="3"/>
  <c r="V166" i="3"/>
  <c r="T166" i="3"/>
  <c r="V174" i="3"/>
  <c r="T174" i="3"/>
  <c r="V182" i="3"/>
  <c r="T182" i="3"/>
  <c r="V190" i="3"/>
  <c r="T190" i="3"/>
  <c r="V288" i="3"/>
  <c r="T288" i="3"/>
  <c r="V314" i="3"/>
  <c r="T314" i="3"/>
  <c r="V330" i="3"/>
  <c r="T330" i="3"/>
  <c r="V346" i="3"/>
  <c r="T346" i="3"/>
  <c r="V362" i="3"/>
  <c r="T362" i="3"/>
  <c r="V378" i="3"/>
  <c r="T378" i="3"/>
  <c r="V394" i="3"/>
  <c r="T394" i="3"/>
  <c r="V410" i="3"/>
  <c r="T410" i="3"/>
  <c r="V426" i="3"/>
  <c r="T426" i="3"/>
  <c r="V440" i="3"/>
  <c r="T440" i="3"/>
  <c r="V448" i="3"/>
  <c r="T448" i="3"/>
  <c r="V456" i="3"/>
  <c r="T456" i="3"/>
  <c r="V464" i="3"/>
  <c r="T464" i="3"/>
  <c r="V472" i="3"/>
  <c r="T472" i="3"/>
  <c r="V480" i="3"/>
  <c r="T480" i="3"/>
  <c r="V488" i="3"/>
  <c r="T488" i="3"/>
  <c r="V497" i="3"/>
  <c r="T497" i="3"/>
  <c r="V513" i="3"/>
  <c r="T513" i="3"/>
  <c r="V529" i="3"/>
  <c r="T529" i="3"/>
  <c r="V545" i="3"/>
  <c r="T545" i="3"/>
  <c r="V561" i="3"/>
  <c r="T561" i="3"/>
  <c r="V206" i="3"/>
  <c r="T206" i="3"/>
  <c r="V222" i="3"/>
  <c r="T222" i="3"/>
  <c r="V238" i="3"/>
  <c r="T238" i="3"/>
  <c r="V254" i="3"/>
  <c r="T254" i="3"/>
  <c r="V270" i="3"/>
  <c r="T270" i="3"/>
  <c r="V294" i="3"/>
  <c r="T294" i="3"/>
  <c r="V504" i="3"/>
  <c r="T504" i="3"/>
  <c r="V520" i="3"/>
  <c r="T520" i="3"/>
  <c r="V536" i="3"/>
  <c r="T536" i="3"/>
  <c r="V552" i="3"/>
  <c r="T552" i="3"/>
  <c r="V567" i="3"/>
  <c r="T567" i="3"/>
  <c r="V575" i="3"/>
  <c r="T575" i="3"/>
  <c r="V583" i="3"/>
  <c r="T583" i="3"/>
  <c r="V838" i="3"/>
  <c r="T838" i="3"/>
  <c r="V854" i="3"/>
  <c r="T854" i="3"/>
  <c r="V841" i="3"/>
  <c r="T841" i="3"/>
  <c r="V857" i="3"/>
  <c r="T857" i="3"/>
  <c r="V865" i="3"/>
  <c r="T865" i="3"/>
  <c r="V873" i="3"/>
  <c r="T873" i="3"/>
  <c r="V881" i="3"/>
  <c r="T881" i="3"/>
  <c r="V889" i="3"/>
  <c r="T889" i="3"/>
  <c r="V897" i="3"/>
  <c r="T897" i="3"/>
  <c r="V910" i="3"/>
  <c r="T910" i="3"/>
  <c r="V926" i="3"/>
  <c r="T926" i="3"/>
  <c r="V592" i="3"/>
  <c r="T592" i="3"/>
  <c r="V600" i="3"/>
  <c r="T600" i="3"/>
  <c r="V608" i="3"/>
  <c r="T608" i="3"/>
  <c r="V616" i="3"/>
  <c r="T616" i="3"/>
  <c r="V624" i="3"/>
  <c r="T624" i="3"/>
  <c r="V632" i="3"/>
  <c r="T632" i="3"/>
  <c r="V640" i="3"/>
  <c r="T640" i="3"/>
  <c r="V648" i="3"/>
  <c r="T648" i="3"/>
  <c r="V656" i="3"/>
  <c r="T656" i="3"/>
  <c r="V664" i="3"/>
  <c r="T664" i="3"/>
  <c r="V672" i="3"/>
  <c r="T672" i="3"/>
  <c r="V680" i="3"/>
  <c r="T680" i="3"/>
  <c r="V688" i="3"/>
  <c r="T688" i="3"/>
  <c r="V696" i="3"/>
  <c r="T696" i="3"/>
  <c r="V704" i="3"/>
  <c r="T704" i="3"/>
  <c r="V712" i="3"/>
  <c r="T712" i="3"/>
  <c r="V720" i="3"/>
  <c r="T720" i="3"/>
  <c r="V728" i="3"/>
  <c r="T728" i="3"/>
  <c r="V736" i="3"/>
  <c r="T736" i="3"/>
  <c r="V744" i="3"/>
  <c r="T744" i="3"/>
  <c r="V752" i="3"/>
  <c r="T752" i="3"/>
  <c r="V760" i="3"/>
  <c r="T760" i="3"/>
  <c r="V768" i="3"/>
  <c r="T768" i="3"/>
  <c r="V776" i="3"/>
  <c r="T776" i="3"/>
  <c r="V784" i="3"/>
  <c r="T784" i="3"/>
  <c r="V792" i="3"/>
  <c r="T792" i="3"/>
  <c r="V800" i="3"/>
  <c r="T800" i="3"/>
  <c r="V808" i="3"/>
  <c r="T808" i="3"/>
  <c r="V816" i="3"/>
  <c r="T816" i="3"/>
  <c r="V824" i="3"/>
  <c r="T824" i="3"/>
  <c r="V901" i="3"/>
  <c r="T901" i="3"/>
  <c r="V917" i="3"/>
  <c r="T917" i="3"/>
  <c r="V930" i="3"/>
  <c r="T930" i="3"/>
  <c r="V944" i="3"/>
  <c r="T944" i="3"/>
  <c r="V946" i="3"/>
  <c r="T946" i="3"/>
  <c r="V961" i="3"/>
  <c r="T961" i="3"/>
  <c r="V960" i="3"/>
  <c r="T960" i="3"/>
  <c r="V44" i="3"/>
  <c r="T44" i="3"/>
  <c r="V14" i="3"/>
  <c r="T14" i="3"/>
  <c r="V32" i="3"/>
  <c r="T32" i="3"/>
  <c r="V50" i="3"/>
  <c r="T50" i="3"/>
  <c r="V66" i="3"/>
  <c r="T66" i="3"/>
  <c r="V203" i="3"/>
  <c r="T203" i="3"/>
  <c r="V219" i="3"/>
  <c r="T219" i="3"/>
  <c r="V235" i="3"/>
  <c r="T235" i="3"/>
  <c r="V251" i="3"/>
  <c r="T251" i="3"/>
  <c r="V267" i="3"/>
  <c r="T267" i="3"/>
  <c r="V295" i="3"/>
  <c r="T295" i="3"/>
  <c r="V311" i="3"/>
  <c r="T311" i="3"/>
  <c r="V327" i="3"/>
  <c r="T327" i="3"/>
  <c r="V343" i="3"/>
  <c r="T343" i="3"/>
  <c r="V359" i="3"/>
  <c r="T359" i="3"/>
  <c r="V375" i="3"/>
  <c r="T375" i="3"/>
  <c r="V391" i="3"/>
  <c r="T391" i="3"/>
  <c r="V407" i="3"/>
  <c r="T407" i="3"/>
  <c r="V423" i="3"/>
  <c r="T423" i="3"/>
  <c r="V34" i="3"/>
  <c r="T34" i="3"/>
  <c r="V17" i="3"/>
  <c r="T17" i="3"/>
  <c r="V33" i="3"/>
  <c r="T33" i="3"/>
  <c r="V61" i="3"/>
  <c r="T61" i="3"/>
  <c r="V76" i="3"/>
  <c r="T76" i="3"/>
  <c r="V84" i="3"/>
  <c r="T84" i="3"/>
  <c r="V92" i="3"/>
  <c r="T92" i="3"/>
  <c r="V100" i="3"/>
  <c r="T100" i="3"/>
  <c r="V108" i="3"/>
  <c r="T108" i="3"/>
  <c r="V116" i="3"/>
  <c r="T116" i="3"/>
  <c r="V124" i="3"/>
  <c r="T124" i="3"/>
  <c r="V132" i="3"/>
  <c r="T132" i="3"/>
  <c r="V140" i="3"/>
  <c r="T140" i="3"/>
  <c r="V148" i="3"/>
  <c r="T148" i="3"/>
  <c r="V157" i="3"/>
  <c r="T157" i="3"/>
  <c r="V165" i="3"/>
  <c r="T165" i="3"/>
  <c r="V173" i="3"/>
  <c r="T173" i="3"/>
  <c r="V181" i="3"/>
  <c r="T181" i="3"/>
  <c r="V189" i="3"/>
  <c r="T189" i="3"/>
  <c r="V284" i="3"/>
  <c r="T284" i="3"/>
  <c r="V312" i="3"/>
  <c r="T312" i="3"/>
  <c r="V328" i="3"/>
  <c r="T328" i="3"/>
  <c r="V344" i="3"/>
  <c r="T344" i="3"/>
  <c r="V360" i="3"/>
  <c r="T360" i="3"/>
  <c r="V376" i="3"/>
  <c r="T376" i="3"/>
  <c r="V392" i="3"/>
  <c r="T392" i="3"/>
  <c r="V408" i="3"/>
  <c r="T408" i="3"/>
  <c r="V424" i="3"/>
  <c r="T424" i="3"/>
  <c r="V439" i="3"/>
  <c r="T439" i="3"/>
  <c r="V447" i="3"/>
  <c r="T447" i="3"/>
  <c r="V455" i="3"/>
  <c r="T455" i="3"/>
  <c r="V463" i="3"/>
  <c r="T463" i="3"/>
  <c r="V471" i="3"/>
  <c r="T471" i="3"/>
  <c r="V479" i="3"/>
  <c r="T479" i="3"/>
  <c r="V487" i="3"/>
  <c r="T487" i="3"/>
  <c r="V495" i="3"/>
  <c r="T495" i="3"/>
  <c r="V511" i="3"/>
  <c r="T511" i="3"/>
  <c r="V527" i="3"/>
  <c r="T527" i="3"/>
  <c r="V543" i="3"/>
  <c r="T543" i="3"/>
  <c r="V559" i="3"/>
  <c r="T559" i="3"/>
  <c r="V204" i="3"/>
  <c r="T204" i="3"/>
  <c r="V220" i="3"/>
  <c r="T220" i="3"/>
  <c r="V236" i="3"/>
  <c r="T236" i="3"/>
  <c r="V252" i="3"/>
  <c r="T252" i="3"/>
  <c r="V268" i="3"/>
  <c r="T268" i="3"/>
  <c r="V290" i="3"/>
  <c r="T290" i="3"/>
  <c r="V502" i="3"/>
  <c r="T502" i="3"/>
  <c r="V518" i="3"/>
  <c r="T518" i="3"/>
  <c r="V534" i="3"/>
  <c r="T534" i="3"/>
  <c r="V550" i="3"/>
  <c r="T550" i="3"/>
  <c r="V566" i="3"/>
  <c r="T566" i="3"/>
  <c r="V574" i="3"/>
  <c r="T574" i="3"/>
  <c r="V582" i="3"/>
  <c r="T582" i="3"/>
  <c r="V836" i="3"/>
  <c r="T836" i="3"/>
  <c r="V852" i="3"/>
  <c r="T852" i="3"/>
  <c r="V839" i="3"/>
  <c r="T839" i="3"/>
  <c r="V855" i="3"/>
  <c r="T855" i="3"/>
  <c r="V864" i="3"/>
  <c r="T864" i="3"/>
  <c r="V872" i="3"/>
  <c r="T872" i="3"/>
  <c r="V880" i="3"/>
  <c r="T880" i="3"/>
  <c r="V888" i="3"/>
  <c r="T888" i="3"/>
  <c r="V896" i="3"/>
  <c r="T896" i="3"/>
  <c r="V908" i="3"/>
  <c r="T908" i="3"/>
  <c r="V924" i="3"/>
  <c r="T924" i="3"/>
  <c r="V591" i="3"/>
  <c r="T591" i="3"/>
  <c r="V599" i="3"/>
  <c r="T599" i="3"/>
  <c r="V607" i="3"/>
  <c r="T607" i="3"/>
  <c r="V615" i="3"/>
  <c r="T615" i="3"/>
  <c r="V623" i="3"/>
  <c r="T623" i="3"/>
  <c r="V631" i="3"/>
  <c r="T631" i="3"/>
  <c r="V639" i="3"/>
  <c r="T639" i="3"/>
  <c r="V647" i="3"/>
  <c r="T647" i="3"/>
  <c r="V655" i="3"/>
  <c r="T655" i="3"/>
  <c r="V663" i="3"/>
  <c r="T663" i="3"/>
  <c r="V671" i="3"/>
  <c r="T671" i="3"/>
  <c r="V679" i="3"/>
  <c r="T679" i="3"/>
  <c r="V687" i="3"/>
  <c r="T687" i="3"/>
  <c r="V695" i="3"/>
  <c r="T695" i="3"/>
  <c r="V703" i="3"/>
  <c r="T703" i="3"/>
  <c r="V711" i="3"/>
  <c r="T711" i="3"/>
  <c r="V719" i="3"/>
  <c r="T719" i="3"/>
  <c r="V727" i="3"/>
  <c r="T727" i="3"/>
  <c r="V735" i="3"/>
  <c r="T735" i="3"/>
  <c r="V743" i="3"/>
  <c r="T743" i="3"/>
  <c r="V751" i="3"/>
  <c r="T751" i="3"/>
  <c r="V759" i="3"/>
  <c r="T759" i="3"/>
  <c r="V767" i="3"/>
  <c r="T767" i="3"/>
  <c r="V775" i="3"/>
  <c r="T775" i="3"/>
  <c r="V783" i="3"/>
  <c r="T783" i="3"/>
  <c r="V791" i="3"/>
  <c r="T791" i="3"/>
  <c r="V799" i="3"/>
  <c r="T799" i="3"/>
  <c r="V807" i="3"/>
  <c r="T807" i="3"/>
  <c r="V815" i="3"/>
  <c r="T815" i="3"/>
  <c r="V823" i="3"/>
  <c r="T823" i="3"/>
  <c r="V305" i="3"/>
  <c r="T305" i="3"/>
  <c r="V915" i="3"/>
  <c r="T915" i="3"/>
  <c r="V929" i="3"/>
  <c r="T929" i="3"/>
  <c r="V942" i="3"/>
  <c r="T942" i="3"/>
  <c r="V945" i="3"/>
  <c r="T945" i="3"/>
  <c r="V959" i="3"/>
  <c r="T959" i="3"/>
  <c r="V958" i="3"/>
  <c r="T958" i="3"/>
  <c r="V46" i="3"/>
  <c r="T46" i="3"/>
  <c r="V18" i="3"/>
  <c r="T18" i="3"/>
  <c r="V35" i="3"/>
  <c r="T35" i="3"/>
  <c r="V52" i="3"/>
  <c r="T52" i="3"/>
  <c r="V68" i="3"/>
  <c r="T68" i="3"/>
  <c r="V205" i="3"/>
  <c r="T205" i="3"/>
  <c r="V221" i="3"/>
  <c r="T221" i="3"/>
  <c r="V237" i="3"/>
  <c r="T237" i="3"/>
  <c r="V253" i="3"/>
  <c r="T253" i="3"/>
  <c r="V269" i="3"/>
  <c r="T269" i="3"/>
  <c r="V299" i="3"/>
  <c r="T299" i="3"/>
  <c r="V313" i="3"/>
  <c r="T313" i="3"/>
  <c r="V329" i="3"/>
  <c r="T329" i="3"/>
  <c r="V345" i="3"/>
  <c r="T345" i="3"/>
  <c r="V361" i="3"/>
  <c r="T361" i="3"/>
  <c r="V377" i="3"/>
  <c r="T377" i="3"/>
  <c r="V393" i="3"/>
  <c r="T393" i="3"/>
  <c r="V409" i="3"/>
  <c r="T409" i="3"/>
  <c r="V425" i="3"/>
  <c r="T425" i="3"/>
  <c r="V589" i="3"/>
  <c r="T589" i="3"/>
  <c r="V601" i="3"/>
  <c r="T601" i="3"/>
  <c r="V617" i="3"/>
  <c r="T617" i="3"/>
  <c r="V633" i="3"/>
  <c r="T633" i="3"/>
  <c r="V649" i="3"/>
  <c r="T649" i="3"/>
  <c r="V665" i="3"/>
  <c r="T665" i="3"/>
  <c r="V681" i="3"/>
  <c r="T681" i="3"/>
  <c r="V697" i="3"/>
  <c r="T697" i="3"/>
  <c r="V713" i="3"/>
  <c r="T713" i="3"/>
  <c r="V729" i="3"/>
  <c r="T729" i="3"/>
  <c r="V745" i="3"/>
  <c r="T745" i="3"/>
  <c r="V761" i="3"/>
  <c r="T761" i="3"/>
  <c r="V777" i="3"/>
  <c r="T777" i="3"/>
  <c r="V793" i="3"/>
  <c r="T793" i="3"/>
  <c r="V809" i="3"/>
  <c r="T809" i="3"/>
  <c r="V825" i="3"/>
  <c r="T825" i="3"/>
  <c r="V911" i="3"/>
  <c r="T911" i="3"/>
  <c r="V938" i="3"/>
  <c r="T938" i="3"/>
  <c r="V955" i="3"/>
  <c r="T955" i="3"/>
  <c r="V42" i="3"/>
  <c r="T42" i="3"/>
  <c r="V39" i="3"/>
  <c r="T39" i="3"/>
  <c r="V72" i="3"/>
  <c r="T72" i="3"/>
  <c r="V225" i="3"/>
  <c r="T225" i="3"/>
  <c r="V257" i="3"/>
  <c r="T257" i="3"/>
  <c r="V307" i="3"/>
  <c r="T307" i="3"/>
  <c r="V325" i="3"/>
  <c r="T325" i="3"/>
  <c r="V357" i="3"/>
  <c r="T357" i="3"/>
  <c r="V389" i="3"/>
  <c r="T389" i="3"/>
  <c r="V421" i="3"/>
  <c r="T421" i="3"/>
  <c r="V965" i="3" l="1"/>
  <c r="T965" i="3"/>
  <c r="W5" i="3" l="1"/>
  <c r="W7" i="3"/>
  <c r="W9" i="3"/>
  <c r="W11" i="3"/>
  <c r="W13" i="3"/>
  <c r="W15" i="3"/>
  <c r="W17" i="3"/>
  <c r="W19" i="3"/>
  <c r="W21" i="3"/>
  <c r="W23" i="3"/>
  <c r="W25" i="3"/>
  <c r="W27" i="3"/>
  <c r="W29" i="3"/>
  <c r="W31" i="3"/>
  <c r="W33" i="3"/>
  <c r="W35" i="3"/>
  <c r="W37" i="3"/>
  <c r="W39" i="3"/>
  <c r="W41" i="3"/>
  <c r="W43" i="3"/>
  <c r="W45" i="3"/>
  <c r="W47" i="3"/>
  <c r="W49" i="3"/>
  <c r="W51" i="3"/>
  <c r="W53" i="3"/>
  <c r="W55" i="3"/>
  <c r="W57" i="3"/>
  <c r="W59" i="3"/>
  <c r="W61" i="3"/>
  <c r="W63" i="3"/>
  <c r="W65" i="3"/>
  <c r="W67" i="3"/>
  <c r="W69" i="3"/>
  <c r="W71" i="3"/>
  <c r="W73" i="3"/>
  <c r="W75" i="3"/>
  <c r="W77" i="3"/>
  <c r="W79" i="3"/>
  <c r="W81" i="3"/>
  <c r="W83" i="3"/>
  <c r="W85" i="3"/>
  <c r="W87" i="3"/>
  <c r="W89" i="3"/>
  <c r="W91" i="3"/>
  <c r="W93" i="3"/>
  <c r="W95" i="3"/>
  <c r="W97" i="3"/>
  <c r="W99" i="3"/>
  <c r="W101" i="3"/>
  <c r="W103" i="3"/>
  <c r="W105" i="3"/>
  <c r="W107" i="3"/>
  <c r="W109" i="3"/>
  <c r="W111" i="3"/>
  <c r="W113" i="3"/>
  <c r="W115" i="3"/>
  <c r="W117" i="3"/>
  <c r="W119" i="3"/>
  <c r="W121" i="3"/>
  <c r="W123" i="3"/>
  <c r="W125" i="3"/>
  <c r="W127" i="3"/>
  <c r="W129" i="3"/>
  <c r="W131" i="3"/>
  <c r="W133" i="3"/>
  <c r="W135" i="3"/>
  <c r="W137" i="3"/>
  <c r="W139" i="3"/>
  <c r="W141" i="3"/>
  <c r="W143" i="3"/>
  <c r="W145" i="3"/>
  <c r="W147" i="3"/>
  <c r="W149" i="3"/>
  <c r="W151" i="3"/>
  <c r="W153" i="3"/>
  <c r="W155" i="3"/>
  <c r="W157" i="3"/>
  <c r="W159" i="3"/>
  <c r="W161" i="3"/>
  <c r="W163" i="3"/>
  <c r="W165" i="3"/>
  <c r="W167" i="3"/>
  <c r="W169" i="3"/>
  <c r="W171" i="3"/>
  <c r="W173" i="3"/>
  <c r="W6" i="3"/>
  <c r="W8" i="3"/>
  <c r="W10" i="3"/>
  <c r="W12" i="3"/>
  <c r="W14" i="3"/>
  <c r="W16" i="3"/>
  <c r="W18" i="3"/>
  <c r="W20" i="3"/>
  <c r="W22" i="3"/>
  <c r="W24" i="3"/>
  <c r="W26" i="3"/>
  <c r="W28" i="3"/>
  <c r="W30" i="3"/>
  <c r="W32" i="3"/>
  <c r="W34" i="3"/>
  <c r="W36" i="3"/>
  <c r="W38" i="3"/>
  <c r="W40" i="3"/>
  <c r="W42" i="3"/>
  <c r="W44" i="3"/>
  <c r="W46" i="3"/>
  <c r="W48" i="3"/>
  <c r="W50" i="3"/>
  <c r="W52" i="3"/>
  <c r="W54" i="3"/>
  <c r="W56" i="3"/>
  <c r="W58" i="3"/>
  <c r="W60" i="3"/>
  <c r="W62" i="3"/>
  <c r="W64" i="3"/>
  <c r="W66" i="3"/>
  <c r="W68" i="3"/>
  <c r="W70" i="3"/>
  <c r="W72" i="3"/>
  <c r="W74" i="3"/>
  <c r="W76" i="3"/>
  <c r="W78" i="3"/>
  <c r="W80" i="3"/>
  <c r="W82" i="3"/>
  <c r="W84" i="3"/>
  <c r="W86" i="3"/>
  <c r="W88" i="3"/>
  <c r="W90" i="3"/>
  <c r="W92" i="3"/>
  <c r="W94" i="3"/>
  <c r="W96" i="3"/>
  <c r="W98" i="3"/>
  <c r="W100" i="3"/>
  <c r="W102" i="3"/>
  <c r="W104" i="3"/>
  <c r="W106" i="3"/>
  <c r="W108" i="3"/>
  <c r="W110" i="3"/>
  <c r="W112" i="3"/>
  <c r="W114" i="3"/>
  <c r="W116" i="3"/>
  <c r="W118" i="3"/>
  <c r="W120" i="3"/>
  <c r="W122" i="3"/>
  <c r="W124" i="3"/>
  <c r="W126" i="3"/>
  <c r="W128" i="3"/>
  <c r="W130" i="3"/>
  <c r="W132" i="3"/>
  <c r="W134" i="3"/>
  <c r="W136" i="3"/>
  <c r="W138" i="3"/>
  <c r="W140" i="3"/>
  <c r="W142" i="3"/>
  <c r="W144" i="3"/>
  <c r="W146" i="3"/>
  <c r="W148" i="3"/>
  <c r="W150" i="3"/>
  <c r="W152" i="3"/>
  <c r="W154" i="3"/>
  <c r="W156" i="3"/>
  <c r="W158" i="3"/>
  <c r="W160" i="3"/>
  <c r="W162" i="3"/>
  <c r="W164" i="3"/>
  <c r="W166" i="3"/>
  <c r="W168" i="3"/>
  <c r="W170" i="3"/>
  <c r="W172" i="3"/>
  <c r="W174" i="3"/>
  <c r="W175" i="3"/>
  <c r="W177" i="3"/>
  <c r="W179" i="3"/>
  <c r="W181" i="3"/>
  <c r="W183" i="3"/>
  <c r="W185" i="3"/>
  <c r="W187" i="3"/>
  <c r="W189" i="3"/>
  <c r="W191" i="3"/>
  <c r="W193" i="3"/>
  <c r="W195" i="3"/>
  <c r="W197" i="3"/>
  <c r="W199" i="3"/>
  <c r="W201" i="3"/>
  <c r="W203" i="3"/>
  <c r="W205" i="3"/>
  <c r="W207" i="3"/>
  <c r="W209" i="3"/>
  <c r="W211" i="3"/>
  <c r="W213" i="3"/>
  <c r="W215" i="3"/>
  <c r="W217" i="3"/>
  <c r="W219" i="3"/>
  <c r="W221" i="3"/>
  <c r="W223" i="3"/>
  <c r="W225" i="3"/>
  <c r="W227" i="3"/>
  <c r="W229" i="3"/>
  <c r="W231" i="3"/>
  <c r="W233" i="3"/>
  <c r="W235" i="3"/>
  <c r="W237" i="3"/>
  <c r="W239" i="3"/>
  <c r="W241" i="3"/>
  <c r="W243" i="3"/>
  <c r="W245" i="3"/>
  <c r="W247" i="3"/>
  <c r="W249" i="3"/>
  <c r="W251" i="3"/>
  <c r="W253" i="3"/>
  <c r="W255" i="3"/>
  <c r="W257" i="3"/>
  <c r="W259" i="3"/>
  <c r="W261" i="3"/>
  <c r="W263" i="3"/>
  <c r="W265" i="3"/>
  <c r="W267" i="3"/>
  <c r="W269" i="3"/>
  <c r="W271" i="3"/>
  <c r="W273" i="3"/>
  <c r="W275" i="3"/>
  <c r="W277" i="3"/>
  <c r="W279" i="3"/>
  <c r="W281" i="3"/>
  <c r="W283" i="3"/>
  <c r="W285" i="3"/>
  <c r="W287" i="3"/>
  <c r="W289" i="3"/>
  <c r="W291" i="3"/>
  <c r="W293" i="3"/>
  <c r="W295" i="3"/>
  <c r="W297" i="3"/>
  <c r="W299" i="3"/>
  <c r="W301" i="3"/>
  <c r="W303" i="3"/>
  <c r="W305" i="3"/>
  <c r="W307" i="3"/>
  <c r="W309" i="3"/>
  <c r="W311" i="3"/>
  <c r="W313" i="3"/>
  <c r="W315" i="3"/>
  <c r="W317" i="3"/>
  <c r="W319" i="3"/>
  <c r="W321" i="3"/>
  <c r="W323" i="3"/>
  <c r="W325" i="3"/>
  <c r="W327" i="3"/>
  <c r="W329" i="3"/>
  <c r="W331" i="3"/>
  <c r="W333" i="3"/>
  <c r="W335" i="3"/>
  <c r="W337" i="3"/>
  <c r="W339" i="3"/>
  <c r="W341" i="3"/>
  <c r="W343" i="3"/>
  <c r="W345" i="3"/>
  <c r="W176" i="3"/>
  <c r="W178" i="3"/>
  <c r="W180" i="3"/>
  <c r="W182" i="3"/>
  <c r="W184" i="3"/>
  <c r="W186" i="3"/>
  <c r="W188" i="3"/>
  <c r="W190" i="3"/>
  <c r="W192" i="3"/>
  <c r="W194" i="3"/>
  <c r="W196" i="3"/>
  <c r="W198" i="3"/>
  <c r="W200" i="3"/>
  <c r="W202" i="3"/>
  <c r="W204" i="3"/>
  <c r="W206" i="3"/>
  <c r="W208" i="3"/>
  <c r="W210" i="3"/>
  <c r="W212" i="3"/>
  <c r="W214" i="3"/>
  <c r="W216" i="3"/>
  <c r="W218" i="3"/>
  <c r="W220" i="3"/>
  <c r="W222" i="3"/>
  <c r="W224" i="3"/>
  <c r="W226" i="3"/>
  <c r="W228" i="3"/>
  <c r="W230" i="3"/>
  <c r="W232" i="3"/>
  <c r="W234" i="3"/>
  <c r="W236" i="3"/>
  <c r="W238" i="3"/>
  <c r="W240" i="3"/>
  <c r="W242" i="3"/>
  <c r="W244" i="3"/>
  <c r="W246" i="3"/>
  <c r="W248" i="3"/>
  <c r="W250" i="3"/>
  <c r="W252" i="3"/>
  <c r="W254" i="3"/>
  <c r="W256" i="3"/>
  <c r="W258" i="3"/>
  <c r="W260" i="3"/>
  <c r="W262" i="3"/>
  <c r="W264" i="3"/>
  <c r="W266" i="3"/>
  <c r="W268" i="3"/>
  <c r="W270" i="3"/>
  <c r="W272" i="3"/>
  <c r="W274" i="3"/>
  <c r="W276" i="3"/>
  <c r="W278" i="3"/>
  <c r="W280" i="3"/>
  <c r="W282" i="3"/>
  <c r="W284" i="3"/>
  <c r="W286" i="3"/>
  <c r="W288" i="3"/>
  <c r="W290" i="3"/>
  <c r="W292" i="3"/>
  <c r="W294" i="3"/>
  <c r="W296" i="3"/>
  <c r="W298" i="3"/>
  <c r="W300" i="3"/>
  <c r="W302" i="3"/>
  <c r="W304" i="3"/>
  <c r="W306" i="3"/>
  <c r="W308" i="3"/>
  <c r="W310" i="3"/>
  <c r="W312" i="3"/>
  <c r="W314" i="3"/>
  <c r="W316" i="3"/>
  <c r="W318" i="3"/>
  <c r="W320" i="3"/>
  <c r="W322" i="3"/>
  <c r="W324" i="3"/>
  <c r="W326" i="3"/>
  <c r="W328" i="3"/>
  <c r="W330" i="3"/>
  <c r="W332" i="3"/>
  <c r="W334" i="3"/>
  <c r="W336" i="3"/>
  <c r="W338" i="3"/>
  <c r="W340" i="3"/>
  <c r="W342" i="3"/>
  <c r="W344" i="3"/>
  <c r="W346" i="3"/>
  <c r="W348" i="3"/>
  <c r="W350" i="3"/>
  <c r="W352" i="3"/>
  <c r="W354" i="3"/>
  <c r="W356" i="3"/>
  <c r="W358" i="3"/>
  <c r="W360" i="3"/>
  <c r="W362" i="3"/>
  <c r="W364" i="3"/>
  <c r="W366" i="3"/>
  <c r="W368" i="3"/>
  <c r="W370" i="3"/>
  <c r="W372" i="3"/>
  <c r="W374" i="3"/>
  <c r="W376" i="3"/>
  <c r="W378" i="3"/>
  <c r="W380" i="3"/>
  <c r="W382" i="3"/>
  <c r="W384" i="3"/>
  <c r="W386" i="3"/>
  <c r="W388" i="3"/>
  <c r="W390" i="3"/>
  <c r="W392" i="3"/>
  <c r="W394" i="3"/>
  <c r="W396" i="3"/>
  <c r="W398" i="3"/>
  <c r="W400" i="3"/>
  <c r="W402" i="3"/>
  <c r="W404" i="3"/>
  <c r="W406" i="3"/>
  <c r="W408" i="3"/>
  <c r="W410" i="3"/>
  <c r="W412" i="3"/>
  <c r="W414" i="3"/>
  <c r="W416" i="3"/>
  <c r="W418" i="3"/>
  <c r="W420" i="3"/>
  <c r="W422" i="3"/>
  <c r="W424" i="3"/>
  <c r="W426" i="3"/>
  <c r="W428" i="3"/>
  <c r="W430" i="3"/>
  <c r="W432" i="3"/>
  <c r="W434" i="3"/>
  <c r="W436" i="3"/>
  <c r="W438" i="3"/>
  <c r="W440" i="3"/>
  <c r="W442" i="3"/>
  <c r="W444" i="3"/>
  <c r="W446" i="3"/>
  <c r="W448" i="3"/>
  <c r="W450" i="3"/>
  <c r="W452" i="3"/>
  <c r="W454" i="3"/>
  <c r="W456" i="3"/>
  <c r="W458" i="3"/>
  <c r="W460" i="3"/>
  <c r="W462" i="3"/>
  <c r="W464" i="3"/>
  <c r="W466" i="3"/>
  <c r="W468" i="3"/>
  <c r="W470" i="3"/>
  <c r="W472" i="3"/>
  <c r="W474" i="3"/>
  <c r="W476" i="3"/>
  <c r="W478" i="3"/>
  <c r="W480" i="3"/>
  <c r="W482" i="3"/>
  <c r="W484" i="3"/>
  <c r="W486" i="3"/>
  <c r="W488" i="3"/>
  <c r="W490" i="3"/>
  <c r="W492" i="3"/>
  <c r="W494" i="3"/>
  <c r="W496" i="3"/>
  <c r="W498" i="3"/>
  <c r="W500" i="3"/>
  <c r="W502" i="3"/>
  <c r="W504" i="3"/>
  <c r="W506" i="3"/>
  <c r="W508" i="3"/>
  <c r="W510" i="3"/>
  <c r="W512" i="3"/>
  <c r="W514" i="3"/>
  <c r="W516" i="3"/>
  <c r="W518" i="3"/>
  <c r="W520" i="3"/>
  <c r="W522" i="3"/>
  <c r="W524" i="3"/>
  <c r="W526" i="3"/>
  <c r="W528" i="3"/>
  <c r="W530" i="3"/>
  <c r="W532" i="3"/>
  <c r="W534" i="3"/>
  <c r="W536" i="3"/>
  <c r="W538" i="3"/>
  <c r="W540" i="3"/>
  <c r="W542" i="3"/>
  <c r="W544" i="3"/>
  <c r="W546" i="3"/>
  <c r="W548" i="3"/>
  <c r="W550" i="3"/>
  <c r="W552" i="3"/>
  <c r="W554" i="3"/>
  <c r="W556" i="3"/>
  <c r="W558" i="3"/>
  <c r="W560" i="3"/>
  <c r="W562" i="3"/>
  <c r="W564" i="3"/>
  <c r="W566" i="3"/>
  <c r="W568" i="3"/>
  <c r="W570" i="3"/>
  <c r="W572" i="3"/>
  <c r="W574" i="3"/>
  <c r="W576" i="3"/>
  <c r="W578" i="3"/>
  <c r="W580" i="3"/>
  <c r="W582" i="3"/>
  <c r="W584" i="3"/>
  <c r="W586" i="3"/>
  <c r="W588" i="3"/>
  <c r="W590" i="3"/>
  <c r="W592" i="3"/>
  <c r="W594" i="3"/>
  <c r="W596" i="3"/>
  <c r="W598" i="3"/>
  <c r="W600" i="3"/>
  <c r="W602" i="3"/>
  <c r="W604" i="3"/>
  <c r="W606" i="3"/>
  <c r="W608" i="3"/>
  <c r="W610" i="3"/>
  <c r="W612" i="3"/>
  <c r="W614" i="3"/>
  <c r="W616" i="3"/>
  <c r="W618" i="3"/>
  <c r="W620" i="3"/>
  <c r="W622" i="3"/>
  <c r="W624" i="3"/>
  <c r="W626" i="3"/>
  <c r="W628" i="3"/>
  <c r="W630" i="3"/>
  <c r="W632" i="3"/>
  <c r="W634" i="3"/>
  <c r="W636" i="3"/>
  <c r="W638" i="3"/>
  <c r="W640" i="3"/>
  <c r="W642" i="3"/>
  <c r="W644" i="3"/>
  <c r="W646" i="3"/>
  <c r="W648" i="3"/>
  <c r="W650" i="3"/>
  <c r="W652" i="3"/>
  <c r="W654" i="3"/>
  <c r="W656" i="3"/>
  <c r="W658" i="3"/>
  <c r="W660" i="3"/>
  <c r="W662" i="3"/>
  <c r="W664" i="3"/>
  <c r="W666" i="3"/>
  <c r="W668" i="3"/>
  <c r="W670" i="3"/>
  <c r="W672" i="3"/>
  <c r="W674" i="3"/>
  <c r="W676" i="3"/>
  <c r="W678" i="3"/>
  <c r="W680" i="3"/>
  <c r="W682" i="3"/>
  <c r="W684" i="3"/>
  <c r="W347" i="3"/>
  <c r="W349" i="3"/>
  <c r="W351" i="3"/>
  <c r="W353" i="3"/>
  <c r="W355" i="3"/>
  <c r="W357" i="3"/>
  <c r="W359" i="3"/>
  <c r="W361" i="3"/>
  <c r="W363" i="3"/>
  <c r="W365" i="3"/>
  <c r="W367" i="3"/>
  <c r="W369" i="3"/>
  <c r="W371" i="3"/>
  <c r="W373" i="3"/>
  <c r="W375" i="3"/>
  <c r="W377" i="3"/>
  <c r="W379" i="3"/>
  <c r="W381" i="3"/>
  <c r="W383" i="3"/>
  <c r="W385" i="3"/>
  <c r="W387" i="3"/>
  <c r="W389" i="3"/>
  <c r="W391" i="3"/>
  <c r="W393" i="3"/>
  <c r="W395" i="3"/>
  <c r="W397" i="3"/>
  <c r="W399" i="3"/>
  <c r="W401" i="3"/>
  <c r="W403" i="3"/>
  <c r="W405" i="3"/>
  <c r="W407" i="3"/>
  <c r="W409" i="3"/>
  <c r="W411" i="3"/>
  <c r="W413" i="3"/>
  <c r="W415" i="3"/>
  <c r="W417" i="3"/>
  <c r="W419" i="3"/>
  <c r="W421" i="3"/>
  <c r="W423" i="3"/>
  <c r="W425" i="3"/>
  <c r="W427" i="3"/>
  <c r="W429" i="3"/>
  <c r="W431" i="3"/>
  <c r="W433" i="3"/>
  <c r="W435" i="3"/>
  <c r="W437" i="3"/>
  <c r="W439" i="3"/>
  <c r="W441" i="3"/>
  <c r="W443" i="3"/>
  <c r="W445" i="3"/>
  <c r="W447" i="3"/>
  <c r="W449" i="3"/>
  <c r="W451" i="3"/>
  <c r="W453" i="3"/>
  <c r="W455" i="3"/>
  <c r="W457" i="3"/>
  <c r="W459" i="3"/>
  <c r="W461" i="3"/>
  <c r="W463" i="3"/>
  <c r="W465" i="3"/>
  <c r="W467" i="3"/>
  <c r="W469" i="3"/>
  <c r="W471" i="3"/>
  <c r="W473" i="3"/>
  <c r="W475" i="3"/>
  <c r="W477" i="3"/>
  <c r="W479" i="3"/>
  <c r="W481" i="3"/>
  <c r="W483" i="3"/>
  <c r="W485" i="3"/>
  <c r="W487" i="3"/>
  <c r="W489" i="3"/>
  <c r="W491" i="3"/>
  <c r="W493" i="3"/>
  <c r="W495" i="3"/>
  <c r="W497" i="3"/>
  <c r="W499" i="3"/>
  <c r="W501" i="3"/>
  <c r="W503" i="3"/>
  <c r="W505" i="3"/>
  <c r="W507" i="3"/>
  <c r="W509" i="3"/>
  <c r="W511" i="3"/>
  <c r="W513" i="3"/>
  <c r="W515" i="3"/>
  <c r="W517" i="3"/>
  <c r="W519" i="3"/>
  <c r="W521" i="3"/>
  <c r="W523" i="3"/>
  <c r="W525" i="3"/>
  <c r="W527" i="3"/>
  <c r="W529" i="3"/>
  <c r="W531" i="3"/>
  <c r="W533" i="3"/>
  <c r="W535" i="3"/>
  <c r="W537" i="3"/>
  <c r="W539" i="3"/>
  <c r="W541" i="3"/>
  <c r="W543" i="3"/>
  <c r="W545" i="3"/>
  <c r="W547" i="3"/>
  <c r="W549" i="3"/>
  <c r="W551" i="3"/>
  <c r="W553" i="3"/>
  <c r="W555" i="3"/>
  <c r="W557" i="3"/>
  <c r="W559" i="3"/>
  <c r="W561" i="3"/>
  <c r="W563" i="3"/>
  <c r="W565" i="3"/>
  <c r="W567" i="3"/>
  <c r="W569" i="3"/>
  <c r="W571" i="3"/>
  <c r="W573" i="3"/>
  <c r="W575" i="3"/>
  <c r="W577" i="3"/>
  <c r="W579" i="3"/>
  <c r="W581" i="3"/>
  <c r="W583" i="3"/>
  <c r="W585" i="3"/>
  <c r="W587" i="3"/>
  <c r="W589" i="3"/>
  <c r="W591" i="3"/>
  <c r="W593" i="3"/>
  <c r="W595" i="3"/>
  <c r="W597" i="3"/>
  <c r="W599" i="3"/>
  <c r="W601" i="3"/>
  <c r="W603" i="3"/>
  <c r="W605" i="3"/>
  <c r="W607" i="3"/>
  <c r="W609" i="3"/>
  <c r="W611" i="3"/>
  <c r="W613" i="3"/>
  <c r="W615" i="3"/>
  <c r="W617" i="3"/>
  <c r="W619" i="3"/>
  <c r="W621" i="3"/>
  <c r="W623" i="3"/>
  <c r="W625" i="3"/>
  <c r="W627" i="3"/>
  <c r="W629" i="3"/>
  <c r="W631" i="3"/>
  <c r="W633" i="3"/>
  <c r="W635" i="3"/>
  <c r="W637" i="3"/>
  <c r="W639" i="3"/>
  <c r="W641" i="3"/>
  <c r="W643" i="3"/>
  <c r="W645" i="3"/>
  <c r="W647" i="3"/>
  <c r="W649" i="3"/>
  <c r="W651" i="3"/>
  <c r="W653" i="3"/>
  <c r="W655" i="3"/>
  <c r="W657" i="3"/>
  <c r="W659" i="3"/>
  <c r="W661" i="3"/>
  <c r="W663" i="3"/>
  <c r="W665" i="3"/>
  <c r="W667" i="3"/>
  <c r="W669" i="3"/>
  <c r="W671" i="3"/>
  <c r="W673" i="3"/>
  <c r="W675" i="3"/>
  <c r="W677" i="3"/>
  <c r="W679" i="3"/>
  <c r="W681" i="3"/>
  <c r="W683" i="3"/>
  <c r="W685" i="3"/>
  <c r="W686" i="3"/>
  <c r="W688" i="3"/>
  <c r="W690" i="3"/>
  <c r="W692" i="3"/>
  <c r="W694" i="3"/>
  <c r="W696" i="3"/>
  <c r="W698" i="3"/>
  <c r="W700" i="3"/>
  <c r="W702" i="3"/>
  <c r="W704" i="3"/>
  <c r="W706" i="3"/>
  <c r="W708" i="3"/>
  <c r="W710" i="3"/>
  <c r="W712" i="3"/>
  <c r="W714" i="3"/>
  <c r="W716" i="3"/>
  <c r="W718" i="3"/>
  <c r="W720" i="3"/>
  <c r="W722" i="3"/>
  <c r="W724" i="3"/>
  <c r="W726" i="3"/>
  <c r="W728" i="3"/>
  <c r="W730" i="3"/>
  <c r="W732" i="3"/>
  <c r="W734" i="3"/>
  <c r="W736" i="3"/>
  <c r="W738" i="3"/>
  <c r="W740" i="3"/>
  <c r="W742" i="3"/>
  <c r="W744" i="3"/>
  <c r="W746" i="3"/>
  <c r="W748" i="3"/>
  <c r="W750" i="3"/>
  <c r="W752" i="3"/>
  <c r="W754" i="3"/>
  <c r="W756" i="3"/>
  <c r="W758" i="3"/>
  <c r="W760" i="3"/>
  <c r="W762" i="3"/>
  <c r="W764" i="3"/>
  <c r="W766" i="3"/>
  <c r="W768" i="3"/>
  <c r="W770" i="3"/>
  <c r="W772" i="3"/>
  <c r="W774" i="3"/>
  <c r="W776" i="3"/>
  <c r="W778" i="3"/>
  <c r="W780" i="3"/>
  <c r="W782" i="3"/>
  <c r="W784" i="3"/>
  <c r="W786" i="3"/>
  <c r="W788" i="3"/>
  <c r="W790" i="3"/>
  <c r="W792" i="3"/>
  <c r="W794" i="3"/>
  <c r="W796" i="3"/>
  <c r="W798" i="3"/>
  <c r="W800" i="3"/>
  <c r="W802" i="3"/>
  <c r="W804" i="3"/>
  <c r="W806" i="3"/>
  <c r="W808" i="3"/>
  <c r="W810" i="3"/>
  <c r="W812" i="3"/>
  <c r="W814" i="3"/>
  <c r="W816" i="3"/>
  <c r="W818" i="3"/>
  <c r="W820" i="3"/>
  <c r="W822" i="3"/>
  <c r="W824" i="3"/>
  <c r="W826" i="3"/>
  <c r="W828" i="3"/>
  <c r="W830" i="3"/>
  <c r="W832" i="3"/>
  <c r="W834" i="3"/>
  <c r="W836" i="3"/>
  <c r="W838" i="3"/>
  <c r="W840" i="3"/>
  <c r="W842" i="3"/>
  <c r="W844" i="3"/>
  <c r="W846" i="3"/>
  <c r="W848" i="3"/>
  <c r="W850" i="3"/>
  <c r="W852" i="3"/>
  <c r="W854" i="3"/>
  <c r="W856" i="3"/>
  <c r="W858" i="3"/>
  <c r="W860" i="3"/>
  <c r="W862" i="3"/>
  <c r="W864" i="3"/>
  <c r="W866" i="3"/>
  <c r="W868" i="3"/>
  <c r="W870" i="3"/>
  <c r="W872" i="3"/>
  <c r="W874" i="3"/>
  <c r="W876" i="3"/>
  <c r="W878" i="3"/>
  <c r="W880" i="3"/>
  <c r="W882" i="3"/>
  <c r="W884" i="3"/>
  <c r="W886" i="3"/>
  <c r="W888" i="3"/>
  <c r="W890" i="3"/>
  <c r="W892" i="3"/>
  <c r="W894" i="3"/>
  <c r="W896" i="3"/>
  <c r="W898" i="3"/>
  <c r="W900" i="3"/>
  <c r="W902" i="3"/>
  <c r="W904" i="3"/>
  <c r="W906" i="3"/>
  <c r="W908" i="3"/>
  <c r="W910" i="3"/>
  <c r="W912" i="3"/>
  <c r="W914" i="3"/>
  <c r="W916" i="3"/>
  <c r="W918" i="3"/>
  <c r="W920" i="3"/>
  <c r="W922" i="3"/>
  <c r="W924" i="3"/>
  <c r="W926" i="3"/>
  <c r="W928" i="3"/>
  <c r="W930" i="3"/>
  <c r="W932" i="3"/>
  <c r="W934" i="3"/>
  <c r="W936" i="3"/>
  <c r="W938" i="3"/>
  <c r="W940" i="3"/>
  <c r="W942" i="3"/>
  <c r="W944" i="3"/>
  <c r="W946" i="3"/>
  <c r="W948" i="3"/>
  <c r="W950" i="3"/>
  <c r="W952" i="3"/>
  <c r="W954" i="3"/>
  <c r="W956" i="3"/>
  <c r="W958" i="3"/>
  <c r="W960" i="3"/>
  <c r="W962" i="3"/>
  <c r="W964" i="3"/>
  <c r="W687" i="3"/>
  <c r="W689" i="3"/>
  <c r="W691" i="3"/>
  <c r="W693" i="3"/>
  <c r="W695" i="3"/>
  <c r="W697" i="3"/>
  <c r="W699" i="3"/>
  <c r="W701" i="3"/>
  <c r="W703" i="3"/>
  <c r="W705" i="3"/>
  <c r="W707" i="3"/>
  <c r="W709" i="3"/>
  <c r="W711" i="3"/>
  <c r="W713" i="3"/>
  <c r="W715" i="3"/>
  <c r="W717" i="3"/>
  <c r="W719" i="3"/>
  <c r="W721" i="3"/>
  <c r="W723" i="3"/>
  <c r="W725" i="3"/>
  <c r="W727" i="3"/>
  <c r="W729" i="3"/>
  <c r="W731" i="3"/>
  <c r="W733" i="3"/>
  <c r="W735" i="3"/>
  <c r="W737" i="3"/>
  <c r="W739" i="3"/>
  <c r="W741" i="3"/>
  <c r="W743" i="3"/>
  <c r="W745" i="3"/>
  <c r="W747" i="3"/>
  <c r="W749" i="3"/>
  <c r="W751" i="3"/>
  <c r="W753" i="3"/>
  <c r="W755" i="3"/>
  <c r="W757" i="3"/>
  <c r="W759" i="3"/>
  <c r="W761" i="3"/>
  <c r="W763" i="3"/>
  <c r="W765" i="3"/>
  <c r="W767" i="3"/>
  <c r="W769" i="3"/>
  <c r="W771" i="3"/>
  <c r="W773" i="3"/>
  <c r="W775" i="3"/>
  <c r="W777" i="3"/>
  <c r="W779" i="3"/>
  <c r="W781" i="3"/>
  <c r="W783" i="3"/>
  <c r="W785" i="3"/>
  <c r="W787" i="3"/>
  <c r="W789" i="3"/>
  <c r="W791" i="3"/>
  <c r="W793" i="3"/>
  <c r="W795" i="3"/>
  <c r="W797" i="3"/>
  <c r="W799" i="3"/>
  <c r="W801" i="3"/>
  <c r="W803" i="3"/>
  <c r="W805" i="3"/>
  <c r="W807" i="3"/>
  <c r="W809" i="3"/>
  <c r="W811" i="3"/>
  <c r="W813" i="3"/>
  <c r="W815" i="3"/>
  <c r="W817" i="3"/>
  <c r="W819" i="3"/>
  <c r="W821" i="3"/>
  <c r="W823" i="3"/>
  <c r="W825" i="3"/>
  <c r="W827" i="3"/>
  <c r="W829" i="3"/>
  <c r="W831" i="3"/>
  <c r="W833" i="3"/>
  <c r="W835" i="3"/>
  <c r="W837" i="3"/>
  <c r="W839" i="3"/>
  <c r="W841" i="3"/>
  <c r="W843" i="3"/>
  <c r="W845" i="3"/>
  <c r="W847" i="3"/>
  <c r="W849" i="3"/>
  <c r="W851" i="3"/>
  <c r="W853" i="3"/>
  <c r="W855" i="3"/>
  <c r="W857" i="3"/>
  <c r="W859" i="3"/>
  <c r="W861" i="3"/>
  <c r="W863" i="3"/>
  <c r="W865" i="3"/>
  <c r="W867" i="3"/>
  <c r="W869" i="3"/>
  <c r="W871" i="3"/>
  <c r="W873" i="3"/>
  <c r="W875" i="3"/>
  <c r="W877" i="3"/>
  <c r="W879" i="3"/>
  <c r="W881" i="3"/>
  <c r="W883" i="3"/>
  <c r="W885" i="3"/>
  <c r="W887" i="3"/>
  <c r="W889" i="3"/>
  <c r="W891" i="3"/>
  <c r="W893" i="3"/>
  <c r="W895" i="3"/>
  <c r="W897" i="3"/>
  <c r="W899" i="3"/>
  <c r="W901" i="3"/>
  <c r="W903" i="3"/>
  <c r="W905" i="3"/>
  <c r="W907" i="3"/>
  <c r="W909" i="3"/>
  <c r="W911" i="3"/>
  <c r="W913" i="3"/>
  <c r="W915" i="3"/>
  <c r="W917" i="3"/>
  <c r="W919" i="3"/>
  <c r="W921" i="3"/>
  <c r="W923" i="3"/>
  <c r="W925" i="3"/>
  <c r="W927" i="3"/>
  <c r="W929" i="3"/>
  <c r="W931" i="3"/>
  <c r="W933" i="3"/>
  <c r="W935" i="3"/>
  <c r="W937" i="3"/>
  <c r="W939" i="3"/>
  <c r="W941" i="3"/>
  <c r="W943" i="3"/>
  <c r="W945" i="3"/>
  <c r="W947" i="3"/>
  <c r="W949" i="3"/>
  <c r="W951" i="3"/>
  <c r="W953" i="3"/>
  <c r="W955" i="3"/>
  <c r="W957" i="3"/>
  <c r="W959" i="3"/>
  <c r="W961" i="3"/>
  <c r="W963" i="3"/>
  <c r="W4" i="3"/>
</calcChain>
</file>

<file path=xl/sharedStrings.xml><?xml version="1.0" encoding="utf-8"?>
<sst xmlns="http://schemas.openxmlformats.org/spreadsheetml/2006/main" count="3872" uniqueCount="1865">
  <si>
    <t>Naam instelling</t>
  </si>
  <si>
    <t>Straat</t>
  </si>
  <si>
    <t>Huisnr</t>
  </si>
  <si>
    <t>Postnr</t>
  </si>
  <si>
    <t>Gemeente</t>
  </si>
  <si>
    <t xml:space="preserve">Indicator
"opleiding
 moeder" </t>
  </si>
  <si>
    <t>% 
"opleiding
 moeder"</t>
  </si>
  <si>
    <t>Indicator "schooltoelage"</t>
  </si>
  <si>
    <t>%
"schooltoelage"</t>
  </si>
  <si>
    <t xml:space="preserve">Indicator "thuistaal" </t>
  </si>
  <si>
    <t>%
"thuistaal"</t>
  </si>
  <si>
    <t>Indicator "buurt"</t>
  </si>
  <si>
    <t>%
"buurt"</t>
  </si>
  <si>
    <t>Instituut Maris Stella - Sint-Agnes</t>
  </si>
  <si>
    <t>Turnhoutsebaan</t>
  </si>
  <si>
    <t>226</t>
  </si>
  <si>
    <t>Antwerpen</t>
  </si>
  <si>
    <t>MS De Beeldekens</t>
  </si>
  <si>
    <t>Lange Beeldekensstraat</t>
  </si>
  <si>
    <t>264</t>
  </si>
  <si>
    <t>GO! atheneum Hoboken</t>
  </si>
  <si>
    <t>Distelvinklaan</t>
  </si>
  <si>
    <t>22</t>
  </si>
  <si>
    <t>GO! atheneum Sint-Jans-Molenbeek</t>
  </si>
  <si>
    <t>Toverfluitstraat</t>
  </si>
  <si>
    <t>19_21</t>
  </si>
  <si>
    <t>Sint-Jans-Molenbeek</t>
  </si>
  <si>
    <t>GO! techn. Atheneum Victor Hortaschool</t>
  </si>
  <si>
    <t>Oud-Strijderslaan</t>
  </si>
  <si>
    <t>200</t>
  </si>
  <si>
    <t>Evere</t>
  </si>
  <si>
    <t>GO! technisch atheneum Zavelenberg</t>
  </si>
  <si>
    <t>Oscar Ruelensplein</t>
  </si>
  <si>
    <t>13</t>
  </si>
  <si>
    <t>Sint-Agatha-Berchem</t>
  </si>
  <si>
    <t>Leonardo Lyceum/SPIA</t>
  </si>
  <si>
    <t>August Leyweg</t>
  </si>
  <si>
    <t>3</t>
  </si>
  <si>
    <t>Regina Pacisinstituut</t>
  </si>
  <si>
    <t>Magnolialaan</t>
  </si>
  <si>
    <t>2</t>
  </si>
  <si>
    <t>Brussel</t>
  </si>
  <si>
    <t>Scheppersinstituut 2 Deurne &amp; Antwerpen</t>
  </si>
  <si>
    <t>Van Helmontstraat</t>
  </si>
  <si>
    <t>27</t>
  </si>
  <si>
    <t>GO! lyceum Martha Somers</t>
  </si>
  <si>
    <t>Karel Bogaerdstraat</t>
  </si>
  <si>
    <t>4</t>
  </si>
  <si>
    <t>GO! atheneum Emanuel Hiel</t>
  </si>
  <si>
    <t>Charles Gilisquetlaan</t>
  </si>
  <si>
    <t>34</t>
  </si>
  <si>
    <t>Schaarbeek</t>
  </si>
  <si>
    <t>Sint-Agnesinstituut MS</t>
  </si>
  <si>
    <t>Dokter Coenstraat</t>
  </si>
  <si>
    <t>24</t>
  </si>
  <si>
    <t>Vrije Israelitische school Sec.On. Yavne</t>
  </si>
  <si>
    <t>Lamorinièrestraat</t>
  </si>
  <si>
    <t>150</t>
  </si>
  <si>
    <t>GO! atheneum Antwerpen</t>
  </si>
  <si>
    <t>Franklin Rooseveltplaats</t>
  </si>
  <si>
    <t>11</t>
  </si>
  <si>
    <t>Scheppersinstituut 1 Deurne &amp; Antwerpen</t>
  </si>
  <si>
    <t>29</t>
  </si>
  <si>
    <t>Onze-Lieve-Vrouwe-Instituut</t>
  </si>
  <si>
    <t>Tweebruggenstraat</t>
  </si>
  <si>
    <t>55</t>
  </si>
  <si>
    <t>Gent</t>
  </si>
  <si>
    <t>Instituut Anneessens-Funck</t>
  </si>
  <si>
    <t>Groot Eiland</t>
  </si>
  <si>
    <t>39</t>
  </si>
  <si>
    <t>Provinciale Middenschool</t>
  </si>
  <si>
    <t>Abdisstraat</t>
  </si>
  <si>
    <t>56</t>
  </si>
  <si>
    <t>Scheppersinstituut 3 Deurne &amp; Antwerpen</t>
  </si>
  <si>
    <t>Hoofdstedelijk Atheneum Karel Buls</t>
  </si>
  <si>
    <t>Bonekruidlaan</t>
  </si>
  <si>
    <t>88</t>
  </si>
  <si>
    <t>Sint-Agnesinstituut</t>
  </si>
  <si>
    <t>Kloosterstraat</t>
  </si>
  <si>
    <t>72</t>
  </si>
  <si>
    <t>Vrije Nederlandst.school Lucerna College</t>
  </si>
  <si>
    <t>Industrielaan</t>
  </si>
  <si>
    <t>31</t>
  </si>
  <si>
    <t>Anderlecht</t>
  </si>
  <si>
    <t>Stedelijk Instituut voor Sec. Ond. nr II</t>
  </si>
  <si>
    <t>Confortalei</t>
  </si>
  <si>
    <t>173</t>
  </si>
  <si>
    <t>GO! technisch atheneum-GITO Groenkouter</t>
  </si>
  <si>
    <t>Sint-Baafskouterstraat</t>
  </si>
  <si>
    <t>129</t>
  </si>
  <si>
    <t>Leonardo Lyceum/Quellinstraat</t>
  </si>
  <si>
    <t>Quellinstraat</t>
  </si>
  <si>
    <t>GO! Spectrumschool Campus Deurne</t>
  </si>
  <si>
    <t>Ruggeveldlaan</t>
  </si>
  <si>
    <t>496</t>
  </si>
  <si>
    <t>Imelda-Instituut</t>
  </si>
  <si>
    <t>Moutstraat</t>
  </si>
  <si>
    <t>19</t>
  </si>
  <si>
    <t>GO! atheneum Ukkel</t>
  </si>
  <si>
    <t>Nekkersgatlaan</t>
  </si>
  <si>
    <t>17</t>
  </si>
  <si>
    <t>Ukkel</t>
  </si>
  <si>
    <t>GO! middenschool Ukkel</t>
  </si>
  <si>
    <t>Israelitische Middenschool Jesode-H-B-J</t>
  </si>
  <si>
    <t>Lange Van Ruusbroecstraat</t>
  </si>
  <si>
    <t>12</t>
  </si>
  <si>
    <t>BenedictusPoort campus Ledeberg</t>
  </si>
  <si>
    <t>Hundelgemsesteenweg</t>
  </si>
  <si>
    <t>93</t>
  </si>
  <si>
    <t>GO! atheneum Anderlecht</t>
  </si>
  <si>
    <t>Sint-Guidostraat</t>
  </si>
  <si>
    <t>73</t>
  </si>
  <si>
    <t>Sint-Willebrord-H.Familie</t>
  </si>
  <si>
    <t>Jan Moorkensstraat</t>
  </si>
  <si>
    <t>95</t>
  </si>
  <si>
    <t>Sint-Guido-Instituut</t>
  </si>
  <si>
    <t>Dokter Jacobsstraat</t>
  </si>
  <si>
    <t>67</t>
  </si>
  <si>
    <t>GO! technisch atheneum Jette</t>
  </si>
  <si>
    <t>Léon Theodorstraat</t>
  </si>
  <si>
    <t>80</t>
  </si>
  <si>
    <t>Jette</t>
  </si>
  <si>
    <t>V.I.P.-school</t>
  </si>
  <si>
    <t>Martelaarslaan</t>
  </si>
  <si>
    <t>Sint-Franciscuscollege Handelsschool</t>
  </si>
  <si>
    <t>Brugstraat</t>
  </si>
  <si>
    <t>14</t>
  </si>
  <si>
    <t>Heusden-Zolder</t>
  </si>
  <si>
    <t>GO! atheneum Deurne</t>
  </si>
  <si>
    <t>Frank Craeybeckxlaan</t>
  </si>
  <si>
    <t>GO! atheneum Temse</t>
  </si>
  <si>
    <t>Theo De Deckerlaan</t>
  </si>
  <si>
    <t>Temse</t>
  </si>
  <si>
    <t>Sted. Inst. voor Handel en Ambachten</t>
  </si>
  <si>
    <t>Eikenstraat</t>
  </si>
  <si>
    <t>8</t>
  </si>
  <si>
    <t>Scholengemeenschap Noord/Lyceum Deurne</t>
  </si>
  <si>
    <t>Waterbaan</t>
  </si>
  <si>
    <t>159</t>
  </si>
  <si>
    <t>GO campus Genk ALTEA</t>
  </si>
  <si>
    <t>Sint-Lodewijkstraat</t>
  </si>
  <si>
    <t>26</t>
  </si>
  <si>
    <t>Genk</t>
  </si>
  <si>
    <t>GO! technisch atheneum De Brug</t>
  </si>
  <si>
    <t>Vaartstraat</t>
  </si>
  <si>
    <t>1_1</t>
  </si>
  <si>
    <t>Vilvoorde</t>
  </si>
  <si>
    <t>Sint-Willebrord-H.Familie 1e graad</t>
  </si>
  <si>
    <t>Israelitisch Atheneum Jesode-Hatora-B-J</t>
  </si>
  <si>
    <t>Steenbokstraat</t>
  </si>
  <si>
    <t>GO! campus Genk Middenschool</t>
  </si>
  <si>
    <t>Mosselerlaan</t>
  </si>
  <si>
    <t>62</t>
  </si>
  <si>
    <t>Leonardo Lyceum/SITO 5</t>
  </si>
  <si>
    <t>VIIde-Olympiadelaan</t>
  </si>
  <si>
    <t>GO! technisch atheneum Ohrem</t>
  </si>
  <si>
    <t>Brouwerijstraat</t>
  </si>
  <si>
    <t>5</t>
  </si>
  <si>
    <t>Lokeren</t>
  </si>
  <si>
    <t>Technicum Noord-Antwerpen Bovenbouw</t>
  </si>
  <si>
    <t>Londenstraat</t>
  </si>
  <si>
    <t>43</t>
  </si>
  <si>
    <t>GO! atheneum Sint-Pieters-Woluwe</t>
  </si>
  <si>
    <t>Grote Prijzenlaan</t>
  </si>
  <si>
    <t>59</t>
  </si>
  <si>
    <t>Sint-Pieters-Woluwe</t>
  </si>
  <si>
    <t>GO! technisch atheneum Wollemarkt</t>
  </si>
  <si>
    <t>Wollemarkt</t>
  </si>
  <si>
    <t>36</t>
  </si>
  <si>
    <t>Mechelen</t>
  </si>
  <si>
    <t>Stedelijk Handelsinstituut</t>
  </si>
  <si>
    <t>Vuurkruisenlaan</t>
  </si>
  <si>
    <t>16</t>
  </si>
  <si>
    <t>GO! ath. Maasland-Campus Dilsen-Stokkem</t>
  </si>
  <si>
    <t>Stadsgraaf</t>
  </si>
  <si>
    <t>Dilsen-Stokkem</t>
  </si>
  <si>
    <t>GO campus Genk Techn Atheneum De Wijzer</t>
  </si>
  <si>
    <t>94</t>
  </si>
  <si>
    <t>Don Bosco Technisch Instituut</t>
  </si>
  <si>
    <t>Guldendallaan</t>
  </si>
  <si>
    <t>90</t>
  </si>
  <si>
    <t>Hoger Technisch Instituut Sint-Antonius</t>
  </si>
  <si>
    <t>Holstraat</t>
  </si>
  <si>
    <t>66</t>
  </si>
  <si>
    <t>Sint-Niklaasinstituut autonome 1e graad</t>
  </si>
  <si>
    <t>Bergense Steenweg</t>
  </si>
  <si>
    <t>1421</t>
  </si>
  <si>
    <t>GO! middenschool 2 Kortrijk</t>
  </si>
  <si>
    <t>Hugo Verriestlaan</t>
  </si>
  <si>
    <t>155</t>
  </si>
  <si>
    <t>Kortrijk</t>
  </si>
  <si>
    <t>Sint-Norbertusinstituut</t>
  </si>
  <si>
    <t>Amerikalei</t>
  </si>
  <si>
    <t>47</t>
  </si>
  <si>
    <t>Autonoom Centrum voor DBSO</t>
  </si>
  <si>
    <t>Wittemolenstraat</t>
  </si>
  <si>
    <t>9</t>
  </si>
  <si>
    <t>Virgo Fidelisinstituut Eerste Graad</t>
  </si>
  <si>
    <t>Franklin Rooseveltlaan</t>
  </si>
  <si>
    <t>98</t>
  </si>
  <si>
    <t>Instituut Dames v.h. Christelijk Onderw.</t>
  </si>
  <si>
    <t>Lange Nieuwstraat</t>
  </si>
  <si>
    <t>Provinciaal Handels- en Taalinstituut</t>
  </si>
  <si>
    <t>Henleykaai</t>
  </si>
  <si>
    <t>83</t>
  </si>
  <si>
    <t>GO! middenschool 2 Gent</t>
  </si>
  <si>
    <t>Kortrijksesteenweg</t>
  </si>
  <si>
    <t>32</t>
  </si>
  <si>
    <t>Leonardo Lyceum/Esemnegen</t>
  </si>
  <si>
    <t>Boomsesteenweg</t>
  </si>
  <si>
    <t>270</t>
  </si>
  <si>
    <t>GO! ath. Maasland-Campus Maasmechelen</t>
  </si>
  <si>
    <t>Onderwijsstraat Campus Maasmeche</t>
  </si>
  <si>
    <t>Maasmechelen</t>
  </si>
  <si>
    <t>Centrum Leren en Werken TNA</t>
  </si>
  <si>
    <t>Prins Leopoldstraat</t>
  </si>
  <si>
    <t>51</t>
  </si>
  <si>
    <t>Stella Marisinstituut</t>
  </si>
  <si>
    <t>Stella Marisstraat</t>
  </si>
  <si>
    <t>O.-L.-V.-Presentatie 1</t>
  </si>
  <si>
    <t>Vrijheidsplein</t>
  </si>
  <si>
    <t>25</t>
  </si>
  <si>
    <t>Technisch Instituut Sint-Lodewijk-1</t>
  </si>
  <si>
    <t>110</t>
  </si>
  <si>
    <t>COLOMAplus 3</t>
  </si>
  <si>
    <t>Tervuursesteenweg</t>
  </si>
  <si>
    <t>Provinciale Middenschool Sint-Godelieve</t>
  </si>
  <si>
    <t>250</t>
  </si>
  <si>
    <t>GO! atheneum - IPB Ronse</t>
  </si>
  <si>
    <t>Gustave Royerslaan</t>
  </si>
  <si>
    <t>Ronse</t>
  </si>
  <si>
    <t>GO! middenschool Instituut Louis Tant</t>
  </si>
  <si>
    <t>Hugo Verrieststraat</t>
  </si>
  <si>
    <t>68</t>
  </si>
  <si>
    <t>Roeselare</t>
  </si>
  <si>
    <t>Grenslandscholen Menen en Wervik</t>
  </si>
  <si>
    <t>Vander Merschplein</t>
  </si>
  <si>
    <t>54</t>
  </si>
  <si>
    <t>Menen</t>
  </si>
  <si>
    <t>GO! technisch atheneum 1 Gent</t>
  </si>
  <si>
    <t>Coupure rechts</t>
  </si>
  <si>
    <t>312</t>
  </si>
  <si>
    <t>Provinciale Technische School</t>
  </si>
  <si>
    <t>Europaplein</t>
  </si>
  <si>
    <t>GO! atheneum Zaventem</t>
  </si>
  <si>
    <t>Hoogstraat</t>
  </si>
  <si>
    <t>50</t>
  </si>
  <si>
    <t>Zaventem</t>
  </si>
  <si>
    <t>Guldensporencollege 6</t>
  </si>
  <si>
    <t>Diksmuidekaai</t>
  </si>
  <si>
    <t>6</t>
  </si>
  <si>
    <t>GO! technisch atheneum Drie hofsteden</t>
  </si>
  <si>
    <t>Minister De Taeyelaan</t>
  </si>
  <si>
    <t>Sint-Annacollege -Middenschool</t>
  </si>
  <si>
    <t>Willem Gijsselsstraat</t>
  </si>
  <si>
    <t>1</t>
  </si>
  <si>
    <t>Don Bosco Technisch Instituut E.G.</t>
  </si>
  <si>
    <t>1025</t>
  </si>
  <si>
    <t>GO! middenschool De Veerman</t>
  </si>
  <si>
    <t>Loystraat</t>
  </si>
  <si>
    <t>70</t>
  </si>
  <si>
    <t>Hamme</t>
  </si>
  <si>
    <t>Leonardo Lyceum/SITO 7</t>
  </si>
  <si>
    <t>248</t>
  </si>
  <si>
    <t>Onze-Lieve-Vrouwinstituut</t>
  </si>
  <si>
    <t>Centrum voor Deeltijds Onderwijs Noord</t>
  </si>
  <si>
    <t>Bredastraat</t>
  </si>
  <si>
    <t>35</t>
  </si>
  <si>
    <t>GO! atheneum Merksem</t>
  </si>
  <si>
    <t>Melgesdreef</t>
  </si>
  <si>
    <t>113</t>
  </si>
  <si>
    <t>Petrus &amp; Paulus campus Sint-Lutgardinst.</t>
  </si>
  <si>
    <t>Steenbakkersstraat</t>
  </si>
  <si>
    <t>Oostende</t>
  </si>
  <si>
    <t>Tachkemoni Atheneum</t>
  </si>
  <si>
    <t>Lange Leemstraat</t>
  </si>
  <si>
    <t>313</t>
  </si>
  <si>
    <t>O.-L.-V.-Presentatie 2</t>
  </si>
  <si>
    <t>Sterrestraat</t>
  </si>
  <si>
    <t>18</t>
  </si>
  <si>
    <t>GO! atheneum Leopoldsburg</t>
  </si>
  <si>
    <t>Atheneumstraat</t>
  </si>
  <si>
    <t>Leopoldsburg</t>
  </si>
  <si>
    <t>SG Noord/Lyceum Paardenmarkt</t>
  </si>
  <si>
    <t>Paardenmarkt</t>
  </si>
  <si>
    <t>Gemeentelijk Instituut voor Sec. Onderw.</t>
  </si>
  <si>
    <t>Cornelis Peetersstraat</t>
  </si>
  <si>
    <t>Machelen</t>
  </si>
  <si>
    <t>Maria Assumptalyceum</t>
  </si>
  <si>
    <t>Stalkruidlaan</t>
  </si>
  <si>
    <t>GO! technisch atheneum Edegem</t>
  </si>
  <si>
    <t>Monseigneur Cardijnlaan</t>
  </si>
  <si>
    <t>Edegem</t>
  </si>
  <si>
    <t>GO! middenschool Leopoldsburg</t>
  </si>
  <si>
    <t>GO! technisch atheneum Dendermonde</t>
  </si>
  <si>
    <t>Begijnhoflaan</t>
  </si>
  <si>
    <t>Dendermonde</t>
  </si>
  <si>
    <t>Technisch Instituut Sint-Lodewijk</t>
  </si>
  <si>
    <t>GO! atheneum Lokeren</t>
  </si>
  <si>
    <t>Azalealaan</t>
  </si>
  <si>
    <t>Middenschool Technigo]</t>
  </si>
  <si>
    <t>Ledebaan</t>
  </si>
  <si>
    <t>101</t>
  </si>
  <si>
    <t>Aalst</t>
  </si>
  <si>
    <t>Leonardo Lyceum/CDO Zuid</t>
  </si>
  <si>
    <t>Grotesteenweg</t>
  </si>
  <si>
    <t>GO! technischAtheneum Campus Den Biezerd</t>
  </si>
  <si>
    <t>Wirixstraat</t>
  </si>
  <si>
    <t>Niel</t>
  </si>
  <si>
    <t>Salesianenlaan</t>
  </si>
  <si>
    <t>Katholiek Instituut voor Technisch Ond.</t>
  </si>
  <si>
    <t>Zennelaan</t>
  </si>
  <si>
    <t>51_53</t>
  </si>
  <si>
    <t>GO! middenschool De vierboete</t>
  </si>
  <si>
    <t>Arsenaalstraat</t>
  </si>
  <si>
    <t>20</t>
  </si>
  <si>
    <t>Nieuwpoort</t>
  </si>
  <si>
    <t>Secundaire Handelsschool Sint-Lodewijk</t>
  </si>
  <si>
    <t>Lombardenvest</t>
  </si>
  <si>
    <t>52</t>
  </si>
  <si>
    <t>Sint-Pieterscollege</t>
  </si>
  <si>
    <t>167</t>
  </si>
  <si>
    <t>GO! technisch atheneum Handelsschool</t>
  </si>
  <si>
    <t>Keizersplein</t>
  </si>
  <si>
    <t>Tachkemoni - Middenschool</t>
  </si>
  <si>
    <t>V.T.I. 1</t>
  </si>
  <si>
    <t>Beekstraat</t>
  </si>
  <si>
    <t>21</t>
  </si>
  <si>
    <t>Provinciaal Instituut Sint-Godelieve</t>
  </si>
  <si>
    <t>Brialmontlei</t>
  </si>
  <si>
    <t>45</t>
  </si>
  <si>
    <t>GO! middenschool Sigo</t>
  </si>
  <si>
    <t>Karel Keymolenstraat</t>
  </si>
  <si>
    <t>Lennik</t>
  </si>
  <si>
    <t>Petrus &amp; Paulus campus Sint-Jozefinst.</t>
  </si>
  <si>
    <t>Alfons Pieterslaan</t>
  </si>
  <si>
    <t>GO! middenschool Bree</t>
  </si>
  <si>
    <t>Millenstraat</t>
  </si>
  <si>
    <t>Bree</t>
  </si>
  <si>
    <t>GO! atheneum Vaartland</t>
  </si>
  <si>
    <t>Eduard Anseelestraat</t>
  </si>
  <si>
    <t/>
  </si>
  <si>
    <t>Willebroek</t>
  </si>
  <si>
    <t>GO! atheneum Unescoschool</t>
  </si>
  <si>
    <t>Félix Vande Sandestraat</t>
  </si>
  <si>
    <t>Koekelberg</t>
  </si>
  <si>
    <t>TSM Middenschool</t>
  </si>
  <si>
    <t>Onder-den-Toren</t>
  </si>
  <si>
    <t>Regina Mundi</t>
  </si>
  <si>
    <t>Grotestraat</t>
  </si>
  <si>
    <t>Onze-Lieve-Vrouw-Presentatie SecundOnd 1</t>
  </si>
  <si>
    <t>Plezantstraat</t>
  </si>
  <si>
    <t>135</t>
  </si>
  <si>
    <t>Sint-Niklaas</t>
  </si>
  <si>
    <t>Groenendaalcollege</t>
  </si>
  <si>
    <t>Gagelveldenstraat</t>
  </si>
  <si>
    <t>71</t>
  </si>
  <si>
    <t>Virgo Fidelisinstituut II</t>
  </si>
  <si>
    <t>V.T.I.-1</t>
  </si>
  <si>
    <t>Sinte Annalaan</t>
  </si>
  <si>
    <t>198</t>
  </si>
  <si>
    <t>GO! middenschool Zwijveke</t>
  </si>
  <si>
    <t>GO! middenschool Zwinstede</t>
  </si>
  <si>
    <t>Alfred Verweeplein</t>
  </si>
  <si>
    <t>Knokke-Heist</t>
  </si>
  <si>
    <t>GO! technisch atheneum De Panne</t>
  </si>
  <si>
    <t>St.-Elisabethlaan</t>
  </si>
  <si>
    <t>De Panne</t>
  </si>
  <si>
    <t>Leonardo Lyceum/Pestalozzi</t>
  </si>
  <si>
    <t>Jan De Voslei</t>
  </si>
  <si>
    <t>Spectrumcollege Bovenbouw Sinte-Lutgart</t>
  </si>
  <si>
    <t>Beringen</t>
  </si>
  <si>
    <t>COOVI-Elishout</t>
  </si>
  <si>
    <t>Emile Grysonlaan</t>
  </si>
  <si>
    <t>Colomaplus eerste graad 1</t>
  </si>
  <si>
    <t>Inspirocollege</t>
  </si>
  <si>
    <t>Lyceumstraat</t>
  </si>
  <si>
    <t>Houthalen-Helchteren</t>
  </si>
  <si>
    <t>GO! technisch atheneum Villers</t>
  </si>
  <si>
    <t>Vildersstraat</t>
  </si>
  <si>
    <t>Hasselt</t>
  </si>
  <si>
    <t>GO! technisch atheneum Ensorinstituut</t>
  </si>
  <si>
    <t>Generaal Jungbluthlaan</t>
  </si>
  <si>
    <t>Visitatie Mariakerke (Broed. van Liefde)</t>
  </si>
  <si>
    <t>Zandloperstraat</t>
  </si>
  <si>
    <t>GO! technisch atheneum Pro Technica</t>
  </si>
  <si>
    <t>Kluisstraat</t>
  </si>
  <si>
    <t>Halle</t>
  </si>
  <si>
    <t>Provinciale Handelsschool Hasselt</t>
  </si>
  <si>
    <t>Gouverneur Verwilghensingel</t>
  </si>
  <si>
    <t>Instituut Sint-Maria</t>
  </si>
  <si>
    <t>Lovelingstraat</t>
  </si>
  <si>
    <t>GO! technisch atheneum Kapellen</t>
  </si>
  <si>
    <t>Pastoor Vandenhoudtstraat</t>
  </si>
  <si>
    <t>Kapellen</t>
  </si>
  <si>
    <t>Sint-Michiel Middenschool</t>
  </si>
  <si>
    <t>Diestersteenweg</t>
  </si>
  <si>
    <t>technisch atheneum De Voorstad</t>
  </si>
  <si>
    <t>Welvaartstraat</t>
  </si>
  <si>
    <t>70_1</t>
  </si>
  <si>
    <t>Sint-Elisabeth-Instituut</t>
  </si>
  <si>
    <t>GO! technisch atheneum 1 Oostende</t>
  </si>
  <si>
    <t>Leopold III-laan</t>
  </si>
  <si>
    <t>campus de helix²</t>
  </si>
  <si>
    <t>Rijksweg</t>
  </si>
  <si>
    <t>357</t>
  </si>
  <si>
    <t>Katholiek Secundair Onderwijs Mortsel</t>
  </si>
  <si>
    <t>Eduard Arsenstraat</t>
  </si>
  <si>
    <t>40</t>
  </si>
  <si>
    <t>Mortsel</t>
  </si>
  <si>
    <t>GO! technisch atheneum 1 Hasselt</t>
  </si>
  <si>
    <t>28</t>
  </si>
  <si>
    <t>Campus Kompas Middenschool</t>
  </si>
  <si>
    <t>Noordlaan</t>
  </si>
  <si>
    <t>10</t>
  </si>
  <si>
    <t>Wetteren</t>
  </si>
  <si>
    <t>GO! atheneum Roeselare</t>
  </si>
  <si>
    <t>Groenestraat</t>
  </si>
  <si>
    <t>170</t>
  </si>
  <si>
    <t>Spectrumcollege Middenschool Sint-Jan</t>
  </si>
  <si>
    <t>Bogaarsveldstraat</t>
  </si>
  <si>
    <t>Gesubsidieerd Technisch Instituut</t>
  </si>
  <si>
    <t>Dieseghemlei</t>
  </si>
  <si>
    <t>60</t>
  </si>
  <si>
    <t>GO! Lyceum Mechelen</t>
  </si>
  <si>
    <t>Caputsteenstraat</t>
  </si>
  <si>
    <t>Sint-Annacollege</t>
  </si>
  <si>
    <t>Oscar De Gruyterlaan</t>
  </si>
  <si>
    <t>Lyceum Linkeroever</t>
  </si>
  <si>
    <t>Gloriantlaan</t>
  </si>
  <si>
    <t>GO! techn. Ath. Met hotelschool Turnhout</t>
  </si>
  <si>
    <t>Boomgaardstraat</t>
  </si>
  <si>
    <t>Turnhout</t>
  </si>
  <si>
    <t>GO! atheneum Turnhout</t>
  </si>
  <si>
    <t>GO! technisch atheneum 2 Heule</t>
  </si>
  <si>
    <t>Guido Gezellelaan</t>
  </si>
  <si>
    <t>GO! middenschool De Wingerd</t>
  </si>
  <si>
    <t>Leopoldlaan</t>
  </si>
  <si>
    <t>Overpelt</t>
  </si>
  <si>
    <t>GO! middenschool 2 Herk-de-stad</t>
  </si>
  <si>
    <t>Dokter Vanweddingenlaan</t>
  </si>
  <si>
    <t>Herk-de-Stad</t>
  </si>
  <si>
    <t>Sint-Jan Berchmanscollege eerste graad b</t>
  </si>
  <si>
    <t>Collegelaan</t>
  </si>
  <si>
    <t>Spectrumcollege Bovenbouw VTI</t>
  </si>
  <si>
    <t>Burgemeester Geyskensstraat</t>
  </si>
  <si>
    <t>Don Bosco-Instituut EG</t>
  </si>
  <si>
    <t>Brusselstraat</t>
  </si>
  <si>
    <t>285</t>
  </si>
  <si>
    <t>Dilbeek</t>
  </si>
  <si>
    <t>Katholiek Scholencentrum JOMA</t>
  </si>
  <si>
    <t>Maantjessteenweg</t>
  </si>
  <si>
    <t>130</t>
  </si>
  <si>
    <t>Sancta Mariainstituut</t>
  </si>
  <si>
    <t>Heerweg</t>
  </si>
  <si>
    <t>77</t>
  </si>
  <si>
    <t>GO! technisch atheneum Lier</t>
  </si>
  <si>
    <t>Predikherenlaan</t>
  </si>
  <si>
    <t>Lier</t>
  </si>
  <si>
    <t>Provinciaal Instituut voor Secundair Ond</t>
  </si>
  <si>
    <t>Alexianenweg</t>
  </si>
  <si>
    <t>Tienen</t>
  </si>
  <si>
    <t>IVG-School</t>
  </si>
  <si>
    <t>Nederkouter</t>
  </si>
  <si>
    <t>112</t>
  </si>
  <si>
    <t>GO! lyceum Gent</t>
  </si>
  <si>
    <t>Prov. Inst. Haartooi &amp; Schoonheidszorgen</t>
  </si>
  <si>
    <t>Godshuizenlaan</t>
  </si>
  <si>
    <t>65</t>
  </si>
  <si>
    <t>Sint-Niklaasinstituut</t>
  </si>
  <si>
    <t>TSM-Bovenbouw</t>
  </si>
  <si>
    <t>Jef Denynplein</t>
  </si>
  <si>
    <t>Lutgardiscollege</t>
  </si>
  <si>
    <t>Zandgroeflaan</t>
  </si>
  <si>
    <t>Oudergem</t>
  </si>
  <si>
    <t>Centrum Deeltijds Onderwijs</t>
  </si>
  <si>
    <t>Scheutistenlaan</t>
  </si>
  <si>
    <t>Middenschool Ter Beuke</t>
  </si>
  <si>
    <t>Rerum Novarumlaan</t>
  </si>
  <si>
    <t>Leuven</t>
  </si>
  <si>
    <t>H. Pius X-instituut - Middenschool</t>
  </si>
  <si>
    <t>Maria Assumptalyceum ASO-TSO-BSO</t>
  </si>
  <si>
    <t>GO! technisch atheneum Ieper</t>
  </si>
  <si>
    <t>Minneplein</t>
  </si>
  <si>
    <t>Ieper</t>
  </si>
  <si>
    <t>Don Bosco Technisch Instituut 1</t>
  </si>
  <si>
    <t>Don Boscostraat</t>
  </si>
  <si>
    <t>GO! atheneum Campus De Reynaert</t>
  </si>
  <si>
    <t>Stationstraat</t>
  </si>
  <si>
    <t>Tielt</t>
  </si>
  <si>
    <t>BenedictusPoort campus Maria Middelares</t>
  </si>
  <si>
    <t>1024</t>
  </si>
  <si>
    <t>Don Bosco Genk</t>
  </si>
  <si>
    <t>Berm</t>
  </si>
  <si>
    <t>GO! atheneum Campus Parklaan</t>
  </si>
  <si>
    <t>Parklaan</t>
  </si>
  <si>
    <t>89</t>
  </si>
  <si>
    <t>GO! atheneum Campus Noordlaan</t>
  </si>
  <si>
    <t>GO! atheneum Mercurius</t>
  </si>
  <si>
    <t>Mudakkers</t>
  </si>
  <si>
    <t>Lommel</t>
  </si>
  <si>
    <t>GO! middenschool Boomgaard</t>
  </si>
  <si>
    <t>Sint-Jan Berchmanscollege</t>
  </si>
  <si>
    <t>Koninklijk Werk IBIS</t>
  </si>
  <si>
    <t>Prinses Elisabethlaan</t>
  </si>
  <si>
    <t>Bredene</t>
  </si>
  <si>
    <t>Sint-Lievenscollege</t>
  </si>
  <si>
    <t>Kasteelpleinstraat</t>
  </si>
  <si>
    <t>GO! middenschool De Vesten</t>
  </si>
  <si>
    <t>Augustijnenlaan</t>
  </si>
  <si>
    <t>Herentals</t>
  </si>
  <si>
    <t>Sint-Franciscuscollege MS 1</t>
  </si>
  <si>
    <t>Minderbroedersstraat</t>
  </si>
  <si>
    <t>GO! technisch atheneum Ledebaan</t>
  </si>
  <si>
    <t>GO! Paramedisch Instituut Mechelen</t>
  </si>
  <si>
    <t>Augustijnenstraat</t>
  </si>
  <si>
    <t>92</t>
  </si>
  <si>
    <t>Vrije Technische Scholen</t>
  </si>
  <si>
    <t>Breedstraat</t>
  </si>
  <si>
    <t>152</t>
  </si>
  <si>
    <t>Instituut Onze-Lieve-Vrouw - Sec. Ond.</t>
  </si>
  <si>
    <t>Collegestraat</t>
  </si>
  <si>
    <t>Zele</t>
  </si>
  <si>
    <t>GO! atheneum Etterbeek</t>
  </si>
  <si>
    <t>Edmond Mesenslaan</t>
  </si>
  <si>
    <t>Etterbeek</t>
  </si>
  <si>
    <t>GO! Atheneum Overpelt</t>
  </si>
  <si>
    <t>Sint-Franciscuscollege TSO/BSO</t>
  </si>
  <si>
    <t>GO! technisch atheneum Mol</t>
  </si>
  <si>
    <t>Leenhofstraat</t>
  </si>
  <si>
    <t>33</t>
  </si>
  <si>
    <t>Mol</t>
  </si>
  <si>
    <t>GO! technisch atheneum Gistel</t>
  </si>
  <si>
    <t>Callaertswalledreef</t>
  </si>
  <si>
    <t>Gistel</t>
  </si>
  <si>
    <t>Maria-Boodschaplyceum</t>
  </si>
  <si>
    <t>GO! Martinusschool</t>
  </si>
  <si>
    <t>Sint Martinusstraat</t>
  </si>
  <si>
    <t>Bilzen</t>
  </si>
  <si>
    <t>GO! atheneum De Vesten</t>
  </si>
  <si>
    <t>GO! middenschool 2 Borgloon Dom Speelhof</t>
  </si>
  <si>
    <t>Stationsstraat</t>
  </si>
  <si>
    <t>Borgloon</t>
  </si>
  <si>
    <t>GO! atheneum Vilvoorde</t>
  </si>
  <si>
    <t>Leopoldstraat</t>
  </si>
  <si>
    <t>GO! technisch atheneum Domein Speelhof</t>
  </si>
  <si>
    <t>Speelhoflaan</t>
  </si>
  <si>
    <t>Sint-Truiden</t>
  </si>
  <si>
    <t>GO!Da Vinci Atheneum Koekelare</t>
  </si>
  <si>
    <t>Moerestraat</t>
  </si>
  <si>
    <t>Koekelare</t>
  </si>
  <si>
    <t>GO! middenschool Campus Wemmel</t>
  </si>
  <si>
    <t>Zijp</t>
  </si>
  <si>
    <t>Wemmel</t>
  </si>
  <si>
    <t>GO! atheneum Beveren-Waas</t>
  </si>
  <si>
    <t>Donkvijverstraat</t>
  </si>
  <si>
    <t>30</t>
  </si>
  <si>
    <t>Beveren</t>
  </si>
  <si>
    <t>Miniemeninstituut</t>
  </si>
  <si>
    <t>Diestsestraat</t>
  </si>
  <si>
    <t>163</t>
  </si>
  <si>
    <t>GO! middenschool 1 Leuven</t>
  </si>
  <si>
    <t>Redingenstraat</t>
  </si>
  <si>
    <t>GO! technisch atheneum Campus Plinius</t>
  </si>
  <si>
    <t>Keversstraat</t>
  </si>
  <si>
    <t>Tongeren</t>
  </si>
  <si>
    <t>Sint-Jan Berchmanscollege 1e graad</t>
  </si>
  <si>
    <t>H. Pius X-instituut - Bovenbouw</t>
  </si>
  <si>
    <t>Sint-Franciscuscollege MS 2</t>
  </si>
  <si>
    <t>GO! technisch atheneum Diksmuide</t>
  </si>
  <si>
    <t>Kaaskerkestraat</t>
  </si>
  <si>
    <t>Diksmuide</t>
  </si>
  <si>
    <t>Technisch Instituut Heilig Hart</t>
  </si>
  <si>
    <t>Kleine Breemstraat</t>
  </si>
  <si>
    <t>Sted. Inst. vr Sierkunsten en Ambachten</t>
  </si>
  <si>
    <t>Cadixstraat</t>
  </si>
  <si>
    <t>GO! atheneum Zwinstede</t>
  </si>
  <si>
    <t>Guldensporencollege 3</t>
  </si>
  <si>
    <t>Sint-Jozefinstituut</t>
  </si>
  <si>
    <t>Jozef Pierrestraat</t>
  </si>
  <si>
    <t>Groenhove Campus Middenschool</t>
  </si>
  <si>
    <t>Jozef Duthoystraat</t>
  </si>
  <si>
    <t>Waregem</t>
  </si>
  <si>
    <t>Ursulinenstraat</t>
  </si>
  <si>
    <t>Herebaan-West</t>
  </si>
  <si>
    <t>41</t>
  </si>
  <si>
    <t>Hotelschool Gent</t>
  </si>
  <si>
    <t>Lange Violettestraat</t>
  </si>
  <si>
    <t>GO! technisch atheneum Campus Wemmel</t>
  </si>
  <si>
    <t>GO! Atheneum Bellevue</t>
  </si>
  <si>
    <t>Bellevuestraat</t>
  </si>
  <si>
    <t>Izegem</t>
  </si>
  <si>
    <t>GO! technisch atheneum Liedekerke</t>
  </si>
  <si>
    <t>Kleemputtenstraat</t>
  </si>
  <si>
    <t>Liedekerke</t>
  </si>
  <si>
    <t>Petrus &amp; Paulus Campus West VTI</t>
  </si>
  <si>
    <t>Stuiverstraat</t>
  </si>
  <si>
    <t>108</t>
  </si>
  <si>
    <t>GO! middenschool Maerlant</t>
  </si>
  <si>
    <t>Van Maerlantstraat</t>
  </si>
  <si>
    <t>Blankenberge</t>
  </si>
  <si>
    <t>GO! technisch atheneum 2 Diest</t>
  </si>
  <si>
    <t>Weerstandsplein</t>
  </si>
  <si>
    <t>Diest</t>
  </si>
  <si>
    <t>K.A. Berchem</t>
  </si>
  <si>
    <t>Uitbreidingstraat</t>
  </si>
  <si>
    <t>246</t>
  </si>
  <si>
    <t>Provinciaal Instituut Vlaamse Ardennen</t>
  </si>
  <si>
    <t>Oudenaarde</t>
  </si>
  <si>
    <t>GO! atheneum Klein-Brabant</t>
  </si>
  <si>
    <t>Lindestraat</t>
  </si>
  <si>
    <t>123</t>
  </si>
  <si>
    <t>Bornem</t>
  </si>
  <si>
    <t>GO! technisch atheneum 1 Diest</t>
  </si>
  <si>
    <t>Boudewijnvest</t>
  </si>
  <si>
    <t>GO! middenschool 1 Oostende</t>
  </si>
  <si>
    <t>Rogierlaan</t>
  </si>
  <si>
    <t>Sint-Jozefsinstituut</t>
  </si>
  <si>
    <t>de Robianostraat</t>
  </si>
  <si>
    <t>Borsbeek</t>
  </si>
  <si>
    <t>Mater Dei-Instituut</t>
  </si>
  <si>
    <t>Luchtvaartlaan</t>
  </si>
  <si>
    <t>Groenhove campus Atheneum</t>
  </si>
  <si>
    <t>Westerlaan</t>
  </si>
  <si>
    <t>69</t>
  </si>
  <si>
    <t>GO! middenschool Zelzate</t>
  </si>
  <si>
    <t>Onteigeningsstraat</t>
  </si>
  <si>
    <t>41_D</t>
  </si>
  <si>
    <t>Zelzate</t>
  </si>
  <si>
    <t>Technisch Instituut Sint-Jozef</t>
  </si>
  <si>
    <t>Kleine Karmelietenstraat</t>
  </si>
  <si>
    <t>Geraardsbergen</t>
  </si>
  <si>
    <t>Ursulinen Mechelen 1</t>
  </si>
  <si>
    <t>EDUGO campus De Brug 2</t>
  </si>
  <si>
    <t>Eksaardserijweg</t>
  </si>
  <si>
    <t>Ursulinen Mechelen 2</t>
  </si>
  <si>
    <t>V.T.I. Veurne</t>
  </si>
  <si>
    <t>Ieperse Steenweg</t>
  </si>
  <si>
    <t>Veurne</t>
  </si>
  <si>
    <t>GO! middenschool 1 Sint-Truiden</t>
  </si>
  <si>
    <t>Tichelrijlaan</t>
  </si>
  <si>
    <t>GO! middenschool Ninove</t>
  </si>
  <si>
    <t>Astridlaan</t>
  </si>
  <si>
    <t>Ninove</t>
  </si>
  <si>
    <t>GO! middenschool Tessenderlo</t>
  </si>
  <si>
    <t>Gerhagenstraat</t>
  </si>
  <si>
    <t>58</t>
  </si>
  <si>
    <t>Tessenderlo</t>
  </si>
  <si>
    <t>Gemeentelijk Instituut voor Techn. Ond.</t>
  </si>
  <si>
    <t>Brusselsesteenweg</t>
  </si>
  <si>
    <t>106</t>
  </si>
  <si>
    <t>Tervuren</t>
  </si>
  <si>
    <t>Technisch Berkenboom-Instituut</t>
  </si>
  <si>
    <t>Kalkstraat</t>
  </si>
  <si>
    <t>GO! middenschool Ieper</t>
  </si>
  <si>
    <t>Plumerlaan</t>
  </si>
  <si>
    <t>GO! atheneum 3 Assebroek</t>
  </si>
  <si>
    <t>Daverlostraat</t>
  </si>
  <si>
    <t>132</t>
  </si>
  <si>
    <t>Brugge</t>
  </si>
  <si>
    <t>ZAVO</t>
  </si>
  <si>
    <t>Groenstraat</t>
  </si>
  <si>
    <t>GO! Maritiem Instituut Oostende</t>
  </si>
  <si>
    <t>Mercatorlaan</t>
  </si>
  <si>
    <t>15</t>
  </si>
  <si>
    <t>Technicum</t>
  </si>
  <si>
    <t>Gildestraat</t>
  </si>
  <si>
    <t>Sint-Jorisschool eerste graad</t>
  </si>
  <si>
    <t>Fabiolalaan</t>
  </si>
  <si>
    <t>KSO Glorieux</t>
  </si>
  <si>
    <t>Stefaan Modest Glorieuxlaan</t>
  </si>
  <si>
    <t>Vrije Handelsschool Sint-Joris</t>
  </si>
  <si>
    <t>Steendam</t>
  </si>
  <si>
    <t>Vrije Middenschool Leuven</t>
  </si>
  <si>
    <t>Dekenstraat</t>
  </si>
  <si>
    <t>GO! middenschool Mercurius</t>
  </si>
  <si>
    <t>Provinciaal Technisch Instituut</t>
  </si>
  <si>
    <t>Centrumlaan</t>
  </si>
  <si>
    <t>160</t>
  </si>
  <si>
    <t>Vrij Instituut voor Sec. Onderwijs -Gent</t>
  </si>
  <si>
    <t>Industrieweg</t>
  </si>
  <si>
    <t>230</t>
  </si>
  <si>
    <t>GO! atheneum Merelbeke</t>
  </si>
  <si>
    <t>Potaardeberg</t>
  </si>
  <si>
    <t>Merelbeke</t>
  </si>
  <si>
    <t>GO! atheneum Schoten</t>
  </si>
  <si>
    <t>Emiel Blangenoisstraat</t>
  </si>
  <si>
    <t>Schoten</t>
  </si>
  <si>
    <t>IVG School</t>
  </si>
  <si>
    <t>GO! middenschool Mol</t>
  </si>
  <si>
    <t>Chrysantenlaan</t>
  </si>
  <si>
    <t>Sint-Jozefscollege</t>
  </si>
  <si>
    <t>Woluwelaan</t>
  </si>
  <si>
    <t>GO! middenschool 5 Assebroek</t>
  </si>
  <si>
    <t>V.T.I.</t>
  </si>
  <si>
    <t>Edegemsesteenweg</t>
  </si>
  <si>
    <t>Kontich</t>
  </si>
  <si>
    <t>GO! technisch atheneum Brasschaat</t>
  </si>
  <si>
    <t>Prins Kavellei</t>
  </si>
  <si>
    <t>Brasschaat</t>
  </si>
  <si>
    <t>Technische Scholen Mechelen</t>
  </si>
  <si>
    <t>GO! atheneum campus Vijverbeek</t>
  </si>
  <si>
    <t>Nieuwstraat</t>
  </si>
  <si>
    <t>122</t>
  </si>
  <si>
    <t>Asse</t>
  </si>
  <si>
    <t>GO! atheneum Denderleeuw</t>
  </si>
  <si>
    <t>Kouterbaan</t>
  </si>
  <si>
    <t>Denderleeuw</t>
  </si>
  <si>
    <t>GO! middenschool campus Vijverbeek</t>
  </si>
  <si>
    <t>V.T.I. 2</t>
  </si>
  <si>
    <t>GO! middenschool Den Brandt</t>
  </si>
  <si>
    <t>Hollezijp</t>
  </si>
  <si>
    <t>Boom</t>
  </si>
  <si>
    <t>Sint-Lievenscollege Middenschool</t>
  </si>
  <si>
    <t>GO! middenschool 1 Aalst</t>
  </si>
  <si>
    <t>Graanmarkt</t>
  </si>
  <si>
    <t>Vrij Handels- en Techn. Instituut-1e gr</t>
  </si>
  <si>
    <t>Prudens Van Duysestraat</t>
  </si>
  <si>
    <t>Sint-Ursula-instituut</t>
  </si>
  <si>
    <t>Kanunnik Davidlaan</t>
  </si>
  <si>
    <t>GO! atheneum Zelzate</t>
  </si>
  <si>
    <t>41_B</t>
  </si>
  <si>
    <t>Sint-Franciscusinstituut</t>
  </si>
  <si>
    <t>Tuinstraat</t>
  </si>
  <si>
    <t>105</t>
  </si>
  <si>
    <t>Melle</t>
  </si>
  <si>
    <t>Sint-Martinusscholen TSO-BSO</t>
  </si>
  <si>
    <t>Koensborre</t>
  </si>
  <si>
    <t>GO! middenschool De Moerbei</t>
  </si>
  <si>
    <t>Hospicestraat</t>
  </si>
  <si>
    <t>Moerbeke</t>
  </si>
  <si>
    <t>GO! atheneum Geel</t>
  </si>
  <si>
    <t>Technische-Schoolstraat</t>
  </si>
  <si>
    <t>Geel</t>
  </si>
  <si>
    <t>GO! technisch atheneum Maaseik</t>
  </si>
  <si>
    <t>Burgemeester Philipslaan</t>
  </si>
  <si>
    <t>19_B</t>
  </si>
  <si>
    <t>Maaseik</t>
  </si>
  <si>
    <t>Atheneum Wispelberg</t>
  </si>
  <si>
    <t>Wispelbergstraat</t>
  </si>
  <si>
    <t>GO! middenschool Anton Bergmann</t>
  </si>
  <si>
    <t>Anton Bergmannlaan</t>
  </si>
  <si>
    <t>GO! technisch atheneum Zwijndrecht</t>
  </si>
  <si>
    <t>Scheldedijk Havennr. 1069</t>
  </si>
  <si>
    <t>Zwijndrecht</t>
  </si>
  <si>
    <t>Schoolstraat</t>
  </si>
  <si>
    <t>Sint-Ursula-Instituut</t>
  </si>
  <si>
    <t>Sint-Bavostraat</t>
  </si>
  <si>
    <t>Colomaplus bovenbouw 2</t>
  </si>
  <si>
    <t>campus de helix³</t>
  </si>
  <si>
    <t>Humaniora Nieuwen Bosch</t>
  </si>
  <si>
    <t>GO! atheneum en leefschool De Tandem</t>
  </si>
  <si>
    <t>Eikelstraat</t>
  </si>
  <si>
    <t>Eeklo</t>
  </si>
  <si>
    <t>GO! atheneum Leuven</t>
  </si>
  <si>
    <t>GO! Atheneum Pottelberg 1ste graad</t>
  </si>
  <si>
    <t>Burgemeester Felix de Bethunelaa</t>
  </si>
  <si>
    <t>GO! atheneum Herzele</t>
  </si>
  <si>
    <t xml:space="preserve"> De Tramzate</t>
  </si>
  <si>
    <t>Herzele</t>
  </si>
  <si>
    <t>Sint-Jozefshandelsschool</t>
  </si>
  <si>
    <t>Weststraat</t>
  </si>
  <si>
    <t>86</t>
  </si>
  <si>
    <t>GO! middenschool Geel</t>
  </si>
  <si>
    <t>Sint-Cordula Instituut</t>
  </si>
  <si>
    <t>Wilgendaalstraat</t>
  </si>
  <si>
    <t>7</t>
  </si>
  <si>
    <t>Sint-Jorisschool</t>
  </si>
  <si>
    <t>GO! atheneum Oudenaarde</t>
  </si>
  <si>
    <t>Fortstraat</t>
  </si>
  <si>
    <t>GO! technisch atheneum De Rijdtmeersen</t>
  </si>
  <si>
    <t>Kasteelstraat</t>
  </si>
  <si>
    <t>Brakel</t>
  </si>
  <si>
    <t>Vrije Technische Scholen van Turnhout</t>
  </si>
  <si>
    <t>Zandstraat</t>
  </si>
  <si>
    <t>Don Bosco-Instituut ASO/TSO/BSO</t>
  </si>
  <si>
    <t>Onze-Lieve-Vrouw-Hemelvaartinstituut 2</t>
  </si>
  <si>
    <t>Keukeldam</t>
  </si>
  <si>
    <t>Bovenbouw Sint-Michiel</t>
  </si>
  <si>
    <t>Heilig-Hart&amp;College 3</t>
  </si>
  <si>
    <t>GO! atheneum Irishof</t>
  </si>
  <si>
    <t>Streepstraat</t>
  </si>
  <si>
    <t>Provinciale Middenschool Hasselt</t>
  </si>
  <si>
    <t>1_A</t>
  </si>
  <si>
    <t>Sint-Gabriëlinstituut</t>
  </si>
  <si>
    <t>St-Gabriëlstraat</t>
  </si>
  <si>
    <t>Groenplein</t>
  </si>
  <si>
    <t>GO! middenschool 1 Dendermonde</t>
  </si>
  <si>
    <t>Zuidlaan</t>
  </si>
  <si>
    <t>Sint-Bernarduscollege</t>
  </si>
  <si>
    <t>Marktplein</t>
  </si>
  <si>
    <t>GO! technisch atheneum Brugge</t>
  </si>
  <si>
    <t>Rijselstraat</t>
  </si>
  <si>
    <t>GO! middenschool Avelgem</t>
  </si>
  <si>
    <t>Oudenaardsesteenweg</t>
  </si>
  <si>
    <t>Avelgem</t>
  </si>
  <si>
    <t>PTS,Prov.Scholen vr Tuinbouw en Techniek</t>
  </si>
  <si>
    <t>Beukenlaan</t>
  </si>
  <si>
    <t>44</t>
  </si>
  <si>
    <t>Onze-Lieve-Vrouwinstituut Bovenb.TSO-BSO</t>
  </si>
  <si>
    <t>Bassinstraat</t>
  </si>
  <si>
    <t>EDUGO campus Glorieux Techn.Instituut</t>
  </si>
  <si>
    <t>Sint-Jozefstraat</t>
  </si>
  <si>
    <t>DVM Handels-, Techn. en Beroepsonderwijs</t>
  </si>
  <si>
    <t>Onderwijsstraat</t>
  </si>
  <si>
    <t>GO! atheneum d' hek</t>
  </si>
  <si>
    <t>Tiensestraat</t>
  </si>
  <si>
    <t>57</t>
  </si>
  <si>
    <t>Landen</t>
  </si>
  <si>
    <t>Xaveriuscollege2</t>
  </si>
  <si>
    <t>Instituut vr Verpleegk. Sint-Vincentius</t>
  </si>
  <si>
    <t>Molenaarsstraat</t>
  </si>
  <si>
    <t>Heilig Grafinstituut</t>
  </si>
  <si>
    <t>Apostoliekenstraat</t>
  </si>
  <si>
    <t>Stedelijke Handelsschool Turnhout</t>
  </si>
  <si>
    <t>Gemeentelijk Technisch Instituut</t>
  </si>
  <si>
    <t>Rooienberg</t>
  </si>
  <si>
    <t>Duffel</t>
  </si>
  <si>
    <t>Xaveriuscollege</t>
  </si>
  <si>
    <t>V.T.I.-2</t>
  </si>
  <si>
    <t>99_B</t>
  </si>
  <si>
    <t>GO! atheneum Avelgem</t>
  </si>
  <si>
    <t>GO! atheneum Sint-Truiden</t>
  </si>
  <si>
    <t>GO! atheneum Veurne Centrum</t>
  </si>
  <si>
    <t>Smissestraat</t>
  </si>
  <si>
    <t>GO! technisch atheneum Heist-op-den-berg</t>
  </si>
  <si>
    <t>Frans Coeckelbergsstraat</t>
  </si>
  <si>
    <t>Heist-op-den-Berg</t>
  </si>
  <si>
    <t>Vrije Middenschool 1</t>
  </si>
  <si>
    <t>Engstegenseweg</t>
  </si>
  <si>
    <t>Zonhoven</t>
  </si>
  <si>
    <t>Emiel Van Winckellaan</t>
  </si>
  <si>
    <t>Sint-Jozefinstituut - Secundair Onderw.</t>
  </si>
  <si>
    <t>Jagerstraat</t>
  </si>
  <si>
    <t>Technisch Instituut Sint-Carolus-1</t>
  </si>
  <si>
    <t>Hospitaalstraat</t>
  </si>
  <si>
    <t>GO! secundair onderwijs Zenit</t>
  </si>
  <si>
    <t>de Merodelei</t>
  </si>
  <si>
    <t>220</t>
  </si>
  <si>
    <t>Moretus 4</t>
  </si>
  <si>
    <t>82</t>
  </si>
  <si>
    <t>GO! atheneum Geraardsbergen</t>
  </si>
  <si>
    <t>Papiermolenstraat</t>
  </si>
  <si>
    <t>103</t>
  </si>
  <si>
    <t>Provinciaal Instituut PIVA</t>
  </si>
  <si>
    <t>Desguinlei</t>
  </si>
  <si>
    <t>244</t>
  </si>
  <si>
    <t>Sint-Lukas Kunsthumaniora</t>
  </si>
  <si>
    <t>156</t>
  </si>
  <si>
    <t>V.T.I. Sint-Laurentius</t>
  </si>
  <si>
    <t>Prosper Thuysbaertlaan</t>
  </si>
  <si>
    <t>Heilige Harten Secundair</t>
  </si>
  <si>
    <t>Onderwijslaan</t>
  </si>
  <si>
    <t>Annuntiata-Instituut</t>
  </si>
  <si>
    <t>Vleeshouwersstraat</t>
  </si>
  <si>
    <t>Onze-Lieve-Vrouw Ter Duinen 1</t>
  </si>
  <si>
    <t>Kursaalstraat</t>
  </si>
  <si>
    <t>KCST 3</t>
  </si>
  <si>
    <t>Diesterstraat</t>
  </si>
  <si>
    <t>GO! atheneum Ninove</t>
  </si>
  <si>
    <t>Dreefstraat</t>
  </si>
  <si>
    <t>Laageind</t>
  </si>
  <si>
    <t>Stabroek</t>
  </si>
  <si>
    <t>Sted. Inst. Technische Beroepen - SIBA</t>
  </si>
  <si>
    <t>Pastoor Dergentlaan</t>
  </si>
  <si>
    <t>Aarschot</t>
  </si>
  <si>
    <t>Technisch Instituut Sint-Isidorus 2</t>
  </si>
  <si>
    <t>91</t>
  </si>
  <si>
    <t>V.T.I. 3</t>
  </si>
  <si>
    <t>Koestraat</t>
  </si>
  <si>
    <t>Wervik</t>
  </si>
  <si>
    <t>Don Bosco Groenveld</t>
  </si>
  <si>
    <t>Groenveldstraat</t>
  </si>
  <si>
    <t>Wegvoeringstraat</t>
  </si>
  <si>
    <t>59_A</t>
  </si>
  <si>
    <t>GO! atheneum Mariakerke</t>
  </si>
  <si>
    <t>Amand Casier de ter Bekenlaan</t>
  </si>
  <si>
    <t>Guldensporenschool 5</t>
  </si>
  <si>
    <t>Langemeersstraat</t>
  </si>
  <si>
    <t>Guldensporencollege 1</t>
  </si>
  <si>
    <t>Sint-Martinusscholen - Middenschool</t>
  </si>
  <si>
    <t>Instituut Maria Koningin</t>
  </si>
  <si>
    <t>168</t>
  </si>
  <si>
    <t>Jozef Hendrickxstraat</t>
  </si>
  <si>
    <t>153</t>
  </si>
  <si>
    <t>Onze-Lieve-Vrouwinstituut MS 1</t>
  </si>
  <si>
    <t>Brandstraat</t>
  </si>
  <si>
    <t>Sint-Ludgardis Belpaire</t>
  </si>
  <si>
    <t>Maarschalk Gérardstraat</t>
  </si>
  <si>
    <t>GO! technisch atheneum Houtlandinstituut</t>
  </si>
  <si>
    <t>Torhout</t>
  </si>
  <si>
    <t>Margareta-Maria-Instituut - TSO-BSO</t>
  </si>
  <si>
    <t>Handzamestraat</t>
  </si>
  <si>
    <t>Kortemark</t>
  </si>
  <si>
    <t>VISO eerste graad</t>
  </si>
  <si>
    <t>Polenplein</t>
  </si>
  <si>
    <t>23</t>
  </si>
  <si>
    <t>Immaculata Ieper</t>
  </si>
  <si>
    <t>Sint-Augustinusinstituut</t>
  </si>
  <si>
    <t>Technisch Instituut Sint-Lucas</t>
  </si>
  <si>
    <t>Oude Leielaan</t>
  </si>
  <si>
    <t>GO! Erasmusatheneum Essen-Kalmthout</t>
  </si>
  <si>
    <t>Hofstraat</t>
  </si>
  <si>
    <t>Essen</t>
  </si>
  <si>
    <t>Technisch Instituut Sint-Laurens</t>
  </si>
  <si>
    <t>Patronagestraat</t>
  </si>
  <si>
    <t>Provinciale Secundaire School Bilzen</t>
  </si>
  <si>
    <t>Appelboomgaardstraat</t>
  </si>
  <si>
    <t>Heilige Familie Ieper</t>
  </si>
  <si>
    <t>de Stuersstraat</t>
  </si>
  <si>
    <t>GO! middenschool Geraardsbergen</t>
  </si>
  <si>
    <t>Leielandscholen Campus Sint-Niklaas</t>
  </si>
  <si>
    <t>Burgemeester Nolfstraat</t>
  </si>
  <si>
    <t>Guldensporencollege 4</t>
  </si>
  <si>
    <t>Ballingenweg</t>
  </si>
  <si>
    <t>Harelbeke</t>
  </si>
  <si>
    <t>Hoger Beroepsond. Verpleegkunde Aleydis</t>
  </si>
  <si>
    <t>Vijfseweg</t>
  </si>
  <si>
    <t>GO! middenschool d'hek</t>
  </si>
  <si>
    <t>GO! atheneum Pitzemburg</t>
  </si>
  <si>
    <t>Bruul</t>
  </si>
  <si>
    <t>Technisch Instituut Sint-Maarten</t>
  </si>
  <si>
    <t>Esplanadeplein</t>
  </si>
  <si>
    <t>Don Bosco Instituut eerste graad</t>
  </si>
  <si>
    <t>Lenniksesteenweg</t>
  </si>
  <si>
    <t>Boeschepestraat</t>
  </si>
  <si>
    <t>Poperinge</t>
  </si>
  <si>
    <t>GO! lyceum Aalst</t>
  </si>
  <si>
    <t>Pontstraat</t>
  </si>
  <si>
    <t>Margareta-Maria-Instituut-TSO-BSO 1e gr</t>
  </si>
  <si>
    <t>VISO</t>
  </si>
  <si>
    <t>GO! atheneum Maerlant</t>
  </si>
  <si>
    <t>V.T.I. 4</t>
  </si>
  <si>
    <t>Oude Ieperstraat</t>
  </si>
  <si>
    <t>Wevelgem</t>
  </si>
  <si>
    <t>V.T.I.-3</t>
  </si>
  <si>
    <t>Vakschoolstraat</t>
  </si>
  <si>
    <t>GO! middenschool Ekeren</t>
  </si>
  <si>
    <t>Pastoor De Vosstraat</t>
  </si>
  <si>
    <t>GO! technisch atheneum De Beeltjens</t>
  </si>
  <si>
    <t>Spikdorenveld</t>
  </si>
  <si>
    <t>Westerlo</t>
  </si>
  <si>
    <t>Vrije Technische School Leuven</t>
  </si>
  <si>
    <t>Technisch Instituut Sint-Carolus</t>
  </si>
  <si>
    <t>Vrij Handels- en Techn. Inst.-bovenbouw</t>
  </si>
  <si>
    <t>Kerkstraat</t>
  </si>
  <si>
    <t>GO! middenschool 3 Hasselt</t>
  </si>
  <si>
    <t>Elfde-Liniestraat</t>
  </si>
  <si>
    <t>Sted. Inst. voor Techn. Beroepen - SIMA</t>
  </si>
  <si>
    <t>62_A</t>
  </si>
  <si>
    <t>GO! middenschool Prins Van Oranje</t>
  </si>
  <si>
    <t>Ferdinand Allenstraat</t>
  </si>
  <si>
    <t>Onze-Lieve-Vrouw Ter Duinen 2</t>
  </si>
  <si>
    <t>HBO Verpleegkunde Ic Dien</t>
  </si>
  <si>
    <t>Westlaan</t>
  </si>
  <si>
    <t>99</t>
  </si>
  <si>
    <t>Sint-Eduardusinstituut</t>
  </si>
  <si>
    <t>Broeder Frederikstraat</t>
  </si>
  <si>
    <t>Cardijnlaan</t>
  </si>
  <si>
    <t>GO! atheneum Tongeren</t>
  </si>
  <si>
    <t>Moerenstraat</t>
  </si>
  <si>
    <t>Heilig Hartinstituut - Middenschool</t>
  </si>
  <si>
    <t>Slangstraat</t>
  </si>
  <si>
    <t>GO! middenschool Mevrouw Courtmans</t>
  </si>
  <si>
    <t>Mevrouw Courtmanslaan</t>
  </si>
  <si>
    <t>Maldegem</t>
  </si>
  <si>
    <t>GO! atheneum Gentbrugge</t>
  </si>
  <si>
    <t>Ooievaarsnest</t>
  </si>
  <si>
    <t>Sint-Andreas Middenschool</t>
  </si>
  <si>
    <t>Steensedijk</t>
  </si>
  <si>
    <t>151</t>
  </si>
  <si>
    <t>Instituut van de Voorzienigheid</t>
  </si>
  <si>
    <t>Wolstraat</t>
  </si>
  <si>
    <t>GO! atheneum Tessenderlo</t>
  </si>
  <si>
    <t>GO! technisch atheneum Vesaliusinstituut</t>
  </si>
  <si>
    <t>Leffingestraat</t>
  </si>
  <si>
    <t>Onze-Lieve-Vrouwecollege 2</t>
  </si>
  <si>
    <t>Frankrijklei</t>
  </si>
  <si>
    <t>GO! atheneum Dendermonde</t>
  </si>
  <si>
    <t>Leielandscholen Campus Stella Maris</t>
  </si>
  <si>
    <t>Sint-Denijsestraat</t>
  </si>
  <si>
    <t>Roze</t>
  </si>
  <si>
    <t>131</t>
  </si>
  <si>
    <t>H.Inst.voor Verpleegkunde Sint-Elisabeth</t>
  </si>
  <si>
    <t>Herentalsstraat</t>
  </si>
  <si>
    <t>GO! technisch atheneum Horteco</t>
  </si>
  <si>
    <t>de Bavaylei</t>
  </si>
  <si>
    <t>116</t>
  </si>
  <si>
    <t>VABI</t>
  </si>
  <si>
    <t>Zuidstraat</t>
  </si>
  <si>
    <t>VTI Ieper</t>
  </si>
  <si>
    <t>Hogere Beroepsopl. Verpl St.Jan-St.Jozef</t>
  </si>
  <si>
    <t>Koning Albert I-laan</t>
  </si>
  <si>
    <t>Sint-Annainstituut</t>
  </si>
  <si>
    <t>Zuidmoerstraat</t>
  </si>
  <si>
    <t>125</t>
  </si>
  <si>
    <t>GO! Lyceum Antwerpen</t>
  </si>
  <si>
    <t>Hertoginstraat</t>
  </si>
  <si>
    <t>Sint-Godelieve Instituut</t>
  </si>
  <si>
    <t>Mechelseweg</t>
  </si>
  <si>
    <t>Kapelle-op-den-Bos</t>
  </si>
  <si>
    <t>Leenstraat</t>
  </si>
  <si>
    <t>Pius X-Instituut</t>
  </si>
  <si>
    <t>Kapellestraat</t>
  </si>
  <si>
    <t>GO! atheneum 1 Aalst</t>
  </si>
  <si>
    <t>Onze-Lieve-Vrouwinstituut - ASO-TSO-BSO</t>
  </si>
  <si>
    <t>Kloosterweg</t>
  </si>
  <si>
    <t>Sint-Genesius-Rode</t>
  </si>
  <si>
    <t>Kroonstraat</t>
  </si>
  <si>
    <t>GO! atheneum Tienen</t>
  </si>
  <si>
    <t>Gilainstraat</t>
  </si>
  <si>
    <t>Vrij Technisch Instituut-Brugge MS</t>
  </si>
  <si>
    <t>Boeveriestraat</t>
  </si>
  <si>
    <t>Sint-Lutgardisinstituut</t>
  </si>
  <si>
    <t>Gasthuisstraat</t>
  </si>
  <si>
    <t>Technisch Instituut Heilige Familie</t>
  </si>
  <si>
    <t>Oude Zak</t>
  </si>
  <si>
    <t>38</t>
  </si>
  <si>
    <t>GO! technisch atheneum Lanaken</t>
  </si>
  <si>
    <t>Koning Albertlaan</t>
  </si>
  <si>
    <t>Lanaken</t>
  </si>
  <si>
    <t>Kruisbogenhofstraat</t>
  </si>
  <si>
    <t>Heilig Grafinstituut 122788</t>
  </si>
  <si>
    <t>Patersstraat</t>
  </si>
  <si>
    <t>Spes Nostra-Instituut TSO/BSO</t>
  </si>
  <si>
    <t>Mellestraat</t>
  </si>
  <si>
    <t>Leielandscholen Campus Sint-Theresia</t>
  </si>
  <si>
    <t>Deken Camerlyncklaan</t>
  </si>
  <si>
    <t>76</t>
  </si>
  <si>
    <t>Bernardusscholen 6</t>
  </si>
  <si>
    <t>Gelukstede</t>
  </si>
  <si>
    <t>GO! atheneum Ieper</t>
  </si>
  <si>
    <t>viio 5</t>
  </si>
  <si>
    <t>Watertorenstraat</t>
  </si>
  <si>
    <t>Sint-Jorisinstituut</t>
  </si>
  <si>
    <t>Kruibekestraat</t>
  </si>
  <si>
    <t>55_a</t>
  </si>
  <si>
    <t>Kruibeke</t>
  </si>
  <si>
    <t>GO! atheneum Malle</t>
  </si>
  <si>
    <t>Herentalsebaan</t>
  </si>
  <si>
    <t>Malle</t>
  </si>
  <si>
    <t>Harlindis-Relindis Coll.H.Kr.St-Ursula A</t>
  </si>
  <si>
    <t>Weertersteenweg</t>
  </si>
  <si>
    <t>135_A</t>
  </si>
  <si>
    <t>Berthoutinstituut - Klein Seminarie 1</t>
  </si>
  <si>
    <t>Bleekstraat</t>
  </si>
  <si>
    <t>Burgerschool</t>
  </si>
  <si>
    <t>Kattenstraat</t>
  </si>
  <si>
    <t>Scheppersinstituut</t>
  </si>
  <si>
    <t>Melaan</t>
  </si>
  <si>
    <t>Vrij Technisch Instituut Brugge</t>
  </si>
  <si>
    <t>Hasseltweg</t>
  </si>
  <si>
    <t>383</t>
  </si>
  <si>
    <t>Provinciale Secundaire School Hasselt</t>
  </si>
  <si>
    <t>GO! atheneum Mol</t>
  </si>
  <si>
    <t>Regina-Caelilyceum E.G.</t>
  </si>
  <si>
    <t>Rozenlaan</t>
  </si>
  <si>
    <t>Onze-Lieve-Vrouwe-instituut</t>
  </si>
  <si>
    <t>Francesco-Paviljoen</t>
  </si>
  <si>
    <t>Bovenrij</t>
  </si>
  <si>
    <t>KOGEKA 3</t>
  </si>
  <si>
    <t>Kollegestraat</t>
  </si>
  <si>
    <t>GO! atheneum Boom</t>
  </si>
  <si>
    <t>Jan Baptist Davidstraat</t>
  </si>
  <si>
    <t>Technisch Instituut Scheppers</t>
  </si>
  <si>
    <t>Scheppersstraat</t>
  </si>
  <si>
    <t>WICO - 126251</t>
  </si>
  <si>
    <t>74</t>
  </si>
  <si>
    <t>Neerpelt</t>
  </si>
  <si>
    <t>Bernardusscholen 4</t>
  </si>
  <si>
    <t>Prizma - Campus IdP</t>
  </si>
  <si>
    <t>Gentsestraat</t>
  </si>
  <si>
    <t>GO! Atheneum Pottelberg 2de en 3de graad</t>
  </si>
  <si>
    <t>Pottelberg</t>
  </si>
  <si>
    <t>GO! middenschool Mortsel</t>
  </si>
  <si>
    <t>Mechelsesteenweg</t>
  </si>
  <si>
    <t>194</t>
  </si>
  <si>
    <t>A.E.G. - Sint-Victorinstituut</t>
  </si>
  <si>
    <t>Beersel</t>
  </si>
  <si>
    <t>Stedelijke Academie voor Schone Kunsten</t>
  </si>
  <si>
    <t>Katelijnestraat</t>
  </si>
  <si>
    <t>Hiberniaschool Mid Steinersch Antwerpen</t>
  </si>
  <si>
    <t>Volkstraat</t>
  </si>
  <si>
    <t>Onze-Lieve-Vrouwinstituut MS 2</t>
  </si>
  <si>
    <t>GO! atheneum Mevrouw Courtmans</t>
  </si>
  <si>
    <t>Instituut Stella Matutina</t>
  </si>
  <si>
    <t>GO! atheneum 1 Hasselt</t>
  </si>
  <si>
    <t>Capucienenstraat</t>
  </si>
  <si>
    <t>Toekomststraat</t>
  </si>
  <si>
    <t>75</t>
  </si>
  <si>
    <t>GO! atheneum 1 Oostende Centrum</t>
  </si>
  <si>
    <t>Leon Spilliaertstraat</t>
  </si>
  <si>
    <t>viio 2</t>
  </si>
  <si>
    <t>Rode Kruislaan</t>
  </si>
  <si>
    <t>GO! middenschool Evergem</t>
  </si>
  <si>
    <t>Hofbilkstraat</t>
  </si>
  <si>
    <t>Evergem</t>
  </si>
  <si>
    <t>V.T.I. Mariëndaal</t>
  </si>
  <si>
    <t>Rozengaard</t>
  </si>
  <si>
    <t>z/n</t>
  </si>
  <si>
    <t>GO! atheneum De Ring</t>
  </si>
  <si>
    <t>Tiensevest</t>
  </si>
  <si>
    <t>Moretus 1</t>
  </si>
  <si>
    <t>Sint-Augustinusinstituut BSO/TSO</t>
  </si>
  <si>
    <t>Sint-Jacobstraat</t>
  </si>
  <si>
    <t>WICO - 126193</t>
  </si>
  <si>
    <t>Dorpsstraat</t>
  </si>
  <si>
    <t>Sint-Jan Berchmansinstituut</t>
  </si>
  <si>
    <t>Kleine Hemmenweg</t>
  </si>
  <si>
    <t>4_A</t>
  </si>
  <si>
    <t>Instituut voor Katholiek Secundair Ond.</t>
  </si>
  <si>
    <t>Middenstraat</t>
  </si>
  <si>
    <t>Petrus &amp; Paulus OLV-college Middenschool</t>
  </si>
  <si>
    <t>Vindictivelaan</t>
  </si>
  <si>
    <t>WICO campus Mater Dei - 127845</t>
  </si>
  <si>
    <t>GO! atheneum Grimbergen</t>
  </si>
  <si>
    <t>Lagesteenweg</t>
  </si>
  <si>
    <t>Grimbergen</t>
  </si>
  <si>
    <t>GO! atheneum Mortsel</t>
  </si>
  <si>
    <t>KOGEKA 2</t>
  </si>
  <si>
    <t>Stationsplein</t>
  </si>
  <si>
    <t>Overijse</t>
  </si>
  <si>
    <t>Sint-Ludgardisschool</t>
  </si>
  <si>
    <t>GO! kunsthumaniora Antwerpen</t>
  </si>
  <si>
    <t>Karel Oomsstraat</t>
  </si>
  <si>
    <t>KOGEKA 7</t>
  </si>
  <si>
    <t>GO! technisch atheneum GITBO</t>
  </si>
  <si>
    <t>Molenstraat</t>
  </si>
  <si>
    <t>Keerbergen</t>
  </si>
  <si>
    <t>Provinciaal Instituut voor Techn. Onderw</t>
  </si>
  <si>
    <t>Sint-Franciscuscollege ASO</t>
  </si>
  <si>
    <t>Sec. Ond. Schoonheidszorgen D. Grésiac</t>
  </si>
  <si>
    <t>Koninklijkelaan</t>
  </si>
  <si>
    <t>GO! middenschool Voskenslaan</t>
  </si>
  <si>
    <t>Voskenslaan</t>
  </si>
  <si>
    <t>Burgerschool eerste graad</t>
  </si>
  <si>
    <t>Onze-Lieve-Vrouw 2</t>
  </si>
  <si>
    <t>146</t>
  </si>
  <si>
    <t>Stedelijke Academie vr Beeldende Kunsten</t>
  </si>
  <si>
    <t>Capucienenlaan</t>
  </si>
  <si>
    <t>Technisch Instituut Sparrendal</t>
  </si>
  <si>
    <t>Bessemerstraat</t>
  </si>
  <si>
    <t>443</t>
  </si>
  <si>
    <t>GO! middenschool Halle</t>
  </si>
  <si>
    <t>Auguste Demaeghtlaan</t>
  </si>
  <si>
    <t>Europalaan</t>
  </si>
  <si>
    <t>Sint-Maarteninstituut eerste graad</t>
  </si>
  <si>
    <t>GO! atheneum Prins Van Oranje</t>
  </si>
  <si>
    <t>V.T.I. eerste graad</t>
  </si>
  <si>
    <t>32_58</t>
  </si>
  <si>
    <t>489</t>
  </si>
  <si>
    <t>GO! middenschool Kapellen</t>
  </si>
  <si>
    <t>Stedelijke Humaniora</t>
  </si>
  <si>
    <t>Technisch Instituut Sint-Michiel</t>
  </si>
  <si>
    <t>Witte Torenstraat</t>
  </si>
  <si>
    <t>GO! atheneum 2 Oostende</t>
  </si>
  <si>
    <t>495</t>
  </si>
  <si>
    <t>Sint-Godelievecollege MS</t>
  </si>
  <si>
    <t>St-Jans-Gasthuisstraat</t>
  </si>
  <si>
    <t>Kunstschool Genk</t>
  </si>
  <si>
    <t>Secundair Kunstinstituut</t>
  </si>
  <si>
    <t>Ottogracht</t>
  </si>
  <si>
    <t>Zilverstraat</t>
  </si>
  <si>
    <t>Harlindis en Relindis T.I. St-Jansberg B</t>
  </si>
  <si>
    <t>Sint-Jansberg</t>
  </si>
  <si>
    <t>campus de helix¹</t>
  </si>
  <si>
    <t>Onze-Lieve-Vrouwcollege II</t>
  </si>
  <si>
    <t>Zavel</t>
  </si>
  <si>
    <t>Zottegem</t>
  </si>
  <si>
    <t>V.T.I. Spijker</t>
  </si>
  <si>
    <t>Gelmelstraat</t>
  </si>
  <si>
    <t>Hoogstraten</t>
  </si>
  <si>
    <t>Sint-Catharinacollege</t>
  </si>
  <si>
    <t>GO! technisch atheneum 3 Hasselt</t>
  </si>
  <si>
    <t>Middenschool Sint-Gertrudis</t>
  </si>
  <si>
    <t>Groenendael</t>
  </si>
  <si>
    <t>2_A</t>
  </si>
  <si>
    <t>Graaf Karel de Goedelaan</t>
  </si>
  <si>
    <t>Harlindis en Relindis T.I.St.-Jansberg A</t>
  </si>
  <si>
    <t>Vrije Middenschool 2</t>
  </si>
  <si>
    <t>GO! technisch atheneum Tuinbouwschool</t>
  </si>
  <si>
    <t>165</t>
  </si>
  <si>
    <t>V.T.I. Spijker eerste graad</t>
  </si>
  <si>
    <t>Technisch Instituut Sint-Michiel 1e gr</t>
  </si>
  <si>
    <t>VTI Ieper eerste graad</t>
  </si>
  <si>
    <t>Jakob Smitslaan</t>
  </si>
  <si>
    <t>Technisch Instituut Sint-Isidorus</t>
  </si>
  <si>
    <t>Weverstraat</t>
  </si>
  <si>
    <t>EDUGO campus De Toren</t>
  </si>
  <si>
    <t>Onze-Lieve-Vrouwecollege</t>
  </si>
  <si>
    <t>Sint-Bavohumaniora MS</t>
  </si>
  <si>
    <t>Reep</t>
  </si>
  <si>
    <t>GO! atheneum Arthur Vanderpoorten</t>
  </si>
  <si>
    <t>Arthur Vanderpoortenlaan</t>
  </si>
  <si>
    <t>WICO - 126201</t>
  </si>
  <si>
    <t>Handelsinstituut Regina Pacis</t>
  </si>
  <si>
    <t>Patersdreef</t>
  </si>
  <si>
    <t>Instituut Mariawende-Blydhove</t>
  </si>
  <si>
    <t>Boogschutterslaan</t>
  </si>
  <si>
    <t>Hoeselt</t>
  </si>
  <si>
    <t>GO! middenschool Malle</t>
  </si>
  <si>
    <t>Gitok eerste graad</t>
  </si>
  <si>
    <t>Kapellensteenweg</t>
  </si>
  <si>
    <t>501</t>
  </si>
  <si>
    <t>Kalmthout</t>
  </si>
  <si>
    <t>Hotelschool Ter Groene Poorte</t>
  </si>
  <si>
    <t>Spoorwegstraat</t>
  </si>
  <si>
    <t>Instituut Sancta Maria - A</t>
  </si>
  <si>
    <t>Kard. Mercierstraat</t>
  </si>
  <si>
    <t>VIA-3</t>
  </si>
  <si>
    <t>Ooievaarstraat</t>
  </si>
  <si>
    <t>viio 4</t>
  </si>
  <si>
    <t>VIA-1</t>
  </si>
  <si>
    <t>Waaibergstraat</t>
  </si>
  <si>
    <t>Sint-Victorinstituut - Bovenbouw</t>
  </si>
  <si>
    <t>KOGEKA 4</t>
  </si>
  <si>
    <t>Sint-Aloysiusinstituut vr. Verpleegkunde</t>
  </si>
  <si>
    <t>Kolveniersvest</t>
  </si>
  <si>
    <t>Prov. Inst. Secundair Onderwijs PROVIL</t>
  </si>
  <si>
    <t>Duinenstraat</t>
  </si>
  <si>
    <t>Kunsthumaniora Sint-Lucas</t>
  </si>
  <si>
    <t>Oude Houtlei</t>
  </si>
  <si>
    <t>Mechelsestraat</t>
  </si>
  <si>
    <t>GO! atheneum Maaseik</t>
  </si>
  <si>
    <t>19_A</t>
  </si>
  <si>
    <t>Instituut Agnetendal</t>
  </si>
  <si>
    <t>Peer</t>
  </si>
  <si>
    <t>GO! atheneum Halle</t>
  </si>
  <si>
    <t>GO! atheneum Ekeren</t>
  </si>
  <si>
    <t>Gitok Bovenbouw</t>
  </si>
  <si>
    <t>Instituut Mariaburcht - Secundair Onderw</t>
  </si>
  <si>
    <t>Hasseltse dreef</t>
  </si>
  <si>
    <t>115</t>
  </si>
  <si>
    <t>Onze-Lieve-Vrouw 1</t>
  </si>
  <si>
    <t>KOGEKA 8</t>
  </si>
  <si>
    <t>Pas</t>
  </si>
  <si>
    <t>Guldensporencollege 2</t>
  </si>
  <si>
    <t>Diocesane Middenschool</t>
  </si>
  <si>
    <t>Mariëndaalstraat</t>
  </si>
  <si>
    <t>Sabina van Beierenlaan</t>
  </si>
  <si>
    <t>Bovenbouw Sint-Gertrudis</t>
  </si>
  <si>
    <t>Molenbergstraat</t>
  </si>
  <si>
    <t>Sint-Lucas Kunstsecundair</t>
  </si>
  <si>
    <t>V.T.I. Sint-Aloysius</t>
  </si>
  <si>
    <t>Papebrugstraat</t>
  </si>
  <si>
    <t>8_A</t>
  </si>
  <si>
    <t>Don Bosco-Mariaberginstituut</t>
  </si>
  <si>
    <t>Vrij Technisch Instituut</t>
  </si>
  <si>
    <t>Grote Hulststraat</t>
  </si>
  <si>
    <t>Petrus &amp; Paulus campus OLV-college</t>
  </si>
  <si>
    <t>Harlindis en Relindis E.G.S.3</t>
  </si>
  <si>
    <t>Kinrooi</t>
  </si>
  <si>
    <t>Wijerstraat</t>
  </si>
  <si>
    <t>GO! middenschool Maaseik</t>
  </si>
  <si>
    <t>WICO - 039073</t>
  </si>
  <si>
    <t>Hamont-Achel</t>
  </si>
  <si>
    <t>Annuntia-Instituut</t>
  </si>
  <si>
    <t>430_A</t>
  </si>
  <si>
    <t>Wijnegem</t>
  </si>
  <si>
    <t>Leiepoort Deinze campus Sint-Theresia</t>
  </si>
  <si>
    <t>Kaaistraat</t>
  </si>
  <si>
    <t>Deinze</t>
  </si>
  <si>
    <t>GO! atheneum Tervuren</t>
  </si>
  <si>
    <t>Hippolyte Boulengerlaan</t>
  </si>
  <si>
    <t>Sint-Martinusscholen 039321</t>
  </si>
  <si>
    <t>Sint-Truidersteenweg</t>
  </si>
  <si>
    <t>GO! kunsthumaniora Brussel-Stad</t>
  </si>
  <si>
    <t>Chrysantenstraat</t>
  </si>
  <si>
    <t>Technisch Heilig Hartinstituut</t>
  </si>
  <si>
    <t>H. Hartlaan</t>
  </si>
  <si>
    <t>Instituut Sancta Maria</t>
  </si>
  <si>
    <t>Pensionaatstraat</t>
  </si>
  <si>
    <t>Ruiselede</t>
  </si>
  <si>
    <t>Harlindis en Relindis E.G.S.2</t>
  </si>
  <si>
    <t>Pelserstraat</t>
  </si>
  <si>
    <t>Biotechnicum</t>
  </si>
  <si>
    <t>Kaulillerweg</t>
  </si>
  <si>
    <t>Bocholt</t>
  </si>
  <si>
    <t>Sint-Franciscusinstituut Verpleegkunde</t>
  </si>
  <si>
    <t>Naamsestraat</t>
  </si>
  <si>
    <t>GO! middenschool De Beuk</t>
  </si>
  <si>
    <t>128</t>
  </si>
  <si>
    <t>Aalter</t>
  </si>
  <si>
    <t>Daalkouter</t>
  </si>
  <si>
    <t>Londerzeel</t>
  </si>
  <si>
    <t>Instituut Heilige Familie - Secundair</t>
  </si>
  <si>
    <t>Cooppallaan</t>
  </si>
  <si>
    <t>Bredabaan</t>
  </si>
  <si>
    <t>394</t>
  </si>
  <si>
    <t>Berthoutinstituut - Klein Seminarie 2</t>
  </si>
  <si>
    <t>Sint-Vincentiusinstituut</t>
  </si>
  <si>
    <t>Anzegem</t>
  </si>
  <si>
    <t>Sint-Norbertusinstituut 1</t>
  </si>
  <si>
    <t>Ter Groene Poorte (brood- &amp; banketbakk.)</t>
  </si>
  <si>
    <t>Groene-Poortdreef</t>
  </si>
  <si>
    <t>Du Chastellei</t>
  </si>
  <si>
    <t>48</t>
  </si>
  <si>
    <t>Sint-Lambertusinstituut</t>
  </si>
  <si>
    <t>Kerkplein</t>
  </si>
  <si>
    <t>Diepenbeek</t>
  </si>
  <si>
    <t>Technisch Instituut Sint-Vincentius</t>
  </si>
  <si>
    <t>Spinneschoolstraat</t>
  </si>
  <si>
    <t>WICO - 126268</t>
  </si>
  <si>
    <t>V.T.I. Deinze</t>
  </si>
  <si>
    <t>Leon Declercqstraat</t>
  </si>
  <si>
    <t>Sint-Janscollege eerste graad</t>
  </si>
  <si>
    <t>Visitatiestraat</t>
  </si>
  <si>
    <t>Harlindis en Relindis Instituut H. Graf</t>
  </si>
  <si>
    <t>Provinciaal Inst. Biotechnisch Onderwijs</t>
  </si>
  <si>
    <t>323</t>
  </si>
  <si>
    <t>Vrij Instituut voor Technisch Onderwijs</t>
  </si>
  <si>
    <t>Gravin Elisabethlaan</t>
  </si>
  <si>
    <t>Sancta Maria Leuven</t>
  </si>
  <si>
    <t>Charles Deberiotstraat</t>
  </si>
  <si>
    <t>Spectrumcollege Middenschool OLVI</t>
  </si>
  <si>
    <t>Schaffensesteenweg</t>
  </si>
  <si>
    <t>Harlindis en Relindis E.G.S.4</t>
  </si>
  <si>
    <t>Sint-Leoinstituut</t>
  </si>
  <si>
    <t>Sint-Pieterscollege - Sint-Jozefshandel</t>
  </si>
  <si>
    <t>Damiaaninstituut B</t>
  </si>
  <si>
    <t>Kardinaal van Roey-Instituut</t>
  </si>
  <si>
    <t>Mgr. Donchelei</t>
  </si>
  <si>
    <t>Vorselaar</t>
  </si>
  <si>
    <t>Sint-Maarten Bovenschool</t>
  </si>
  <si>
    <t>Kallobaan</t>
  </si>
  <si>
    <t>EDUGO campus De Brug 1</t>
  </si>
  <si>
    <t>KCST 1</t>
  </si>
  <si>
    <t>Land- en Tuinbouwinstituut</t>
  </si>
  <si>
    <t>Bruggestraat</t>
  </si>
  <si>
    <t>190</t>
  </si>
  <si>
    <t>Beernem</t>
  </si>
  <si>
    <t>Sint-Maarteninstituut</t>
  </si>
  <si>
    <t>V.T.I. Voorzienigheid</t>
  </si>
  <si>
    <t>Demerstraat</t>
  </si>
  <si>
    <t>Prizma - Campus VTI</t>
  </si>
  <si>
    <t>Italianenlaan</t>
  </si>
  <si>
    <t>Gemeenteplein</t>
  </si>
  <si>
    <t>Onze-Lieve-Vrouwlyceum - eerste graad</t>
  </si>
  <si>
    <t>Mater Dei Instituut</t>
  </si>
  <si>
    <t>Technisch Instituut Sint-Paulus</t>
  </si>
  <si>
    <t>Kruisven</t>
  </si>
  <si>
    <t>Sint-Angela-Instituut</t>
  </si>
  <si>
    <t>Kruineikestraat</t>
  </si>
  <si>
    <t>Haacht</t>
  </si>
  <si>
    <t>Mariagaard Eerste Graad</t>
  </si>
  <si>
    <t>Oosterzelesteenweg</t>
  </si>
  <si>
    <t>Vrij Handels- en Sportinst. St.-Michiels</t>
  </si>
  <si>
    <t>GO! middenschool Brugge-centrum</t>
  </si>
  <si>
    <t>Hugo Losschaertstraat</t>
  </si>
  <si>
    <t>5_A</t>
  </si>
  <si>
    <t>Sint-Ursula-Instituut 2</t>
  </si>
  <si>
    <t>Bosstraat</t>
  </si>
  <si>
    <t>Sint-Katelijne-Waver</t>
  </si>
  <si>
    <t>Prizma - Middenschool Izegem 1</t>
  </si>
  <si>
    <t>Heilig Hart van Maria-Instituut</t>
  </si>
  <si>
    <t>Oudaen</t>
  </si>
  <si>
    <t>Schilde</t>
  </si>
  <si>
    <t>Moretus 2</t>
  </si>
  <si>
    <t>Oorderseweg</t>
  </si>
  <si>
    <t>Stella Matutina-Instituut</t>
  </si>
  <si>
    <t>Wuustwezel</t>
  </si>
  <si>
    <t>Middelbare Steinerschool Vlaanderen</t>
  </si>
  <si>
    <t>Kasteellaan</t>
  </si>
  <si>
    <t>Prizma - Middenschool Ingelmunster</t>
  </si>
  <si>
    <t>Ingelmunster</t>
  </si>
  <si>
    <t>Sint-Maarten Middenschool</t>
  </si>
  <si>
    <t>3_A</t>
  </si>
  <si>
    <t>viio 1</t>
  </si>
  <si>
    <t>Tongersesteenweg</t>
  </si>
  <si>
    <t>84</t>
  </si>
  <si>
    <t>Heilig Hartinstituut - Technisch Onderw.</t>
  </si>
  <si>
    <t>Naamsesteenweg</t>
  </si>
  <si>
    <t>355</t>
  </si>
  <si>
    <t>Gemeent. Inst. voor Techn. &amp; Handelsond.</t>
  </si>
  <si>
    <t>Gemeentestraat</t>
  </si>
  <si>
    <t>Nijlen</t>
  </si>
  <si>
    <t>Vrij Katholiek Onderwijs Opwijk</t>
  </si>
  <si>
    <t>Karenveldstraat</t>
  </si>
  <si>
    <t>Opwijk</t>
  </si>
  <si>
    <t>Moretus 3</t>
  </si>
  <si>
    <t>Harlindis en Relindis E.G.S.1</t>
  </si>
  <si>
    <t>Sint-Vincentiusmiddenschool</t>
  </si>
  <si>
    <t>GO! atheneum 1 Brugge -centrum</t>
  </si>
  <si>
    <t>Sint-Clarastraat</t>
  </si>
  <si>
    <t>46</t>
  </si>
  <si>
    <t>Leiepoort Deinze campus Sint-Vincentius</t>
  </si>
  <si>
    <t>Peter Benoitlaan</t>
  </si>
  <si>
    <t>WICO campus Mater Dei - 127837</t>
  </si>
  <si>
    <t>Instit. O.-L.-Vrouw Onbevlekt Ontvangen</t>
  </si>
  <si>
    <t>Sint-Jozefschool</t>
  </si>
  <si>
    <t>Erpe-Mere</t>
  </si>
  <si>
    <t>Sint-Andreasinstituut</t>
  </si>
  <si>
    <t>Rozenberg S.O.</t>
  </si>
  <si>
    <t>Rozenberg</t>
  </si>
  <si>
    <t>Sint-Jozefinstituut eerste graad</t>
  </si>
  <si>
    <t>GO! atheneum sporthumaniora Hasselt</t>
  </si>
  <si>
    <t>Koning Boudewijnlaan</t>
  </si>
  <si>
    <t>GO! atheneum Voskenslaan</t>
  </si>
  <si>
    <t>Langestraat</t>
  </si>
  <si>
    <t>199</t>
  </si>
  <si>
    <t>Zandhoven</t>
  </si>
  <si>
    <t>Scheppersinstituut 1</t>
  </si>
  <si>
    <t>Sint-Paulusinstituut 1</t>
  </si>
  <si>
    <t>Patijntjestraat</t>
  </si>
  <si>
    <t>Sint-Lambertus 4</t>
  </si>
  <si>
    <t>Denis Voetsstraat</t>
  </si>
  <si>
    <t>Prizma - Middenschool Izegem 2</t>
  </si>
  <si>
    <t>Guldensporencollege 7</t>
  </si>
  <si>
    <t>Plein</t>
  </si>
  <si>
    <t>De Wijnpers - Provinciaal onderw. Leuven</t>
  </si>
  <si>
    <t>Mechelsevest</t>
  </si>
  <si>
    <t>Gemeentelijke Technische Tuinbouwschool</t>
  </si>
  <si>
    <t>Molenbaan</t>
  </si>
  <si>
    <t>Merchtem</t>
  </si>
  <si>
    <t>Instituut Sint-Lutgardis</t>
  </si>
  <si>
    <t>Dreef</t>
  </si>
  <si>
    <t>Zomergem</t>
  </si>
  <si>
    <t>GO! atheneum Erasmus Deinze</t>
  </si>
  <si>
    <t>Volhardingslaan</t>
  </si>
  <si>
    <t>Immaculata Instituut</t>
  </si>
  <si>
    <t>Hoogstraatsebaan</t>
  </si>
  <si>
    <t>Bernardusscholen 5</t>
  </si>
  <si>
    <t>Gemeentelijke Technische &amp; Beroepsschool</t>
  </si>
  <si>
    <t>GO! atheneum Brasschaat</t>
  </si>
  <si>
    <t>Augustijnslei</t>
  </si>
  <si>
    <t>Margareta-Maria-Inst. - ASO</t>
  </si>
  <si>
    <t>Vrij Land- en Tuinbouwinstituut</t>
  </si>
  <si>
    <t>Conscienceplein</t>
  </si>
  <si>
    <t>GO! middenschool Aarschot</t>
  </si>
  <si>
    <t>Immaculata-instituut</t>
  </si>
  <si>
    <t>Koninklijke Baan</t>
  </si>
  <si>
    <t>Sint-Vincentiuscollege - Middenschool</t>
  </si>
  <si>
    <t>Luitenant Dobbelaerestraat</t>
  </si>
  <si>
    <t>Hotel- en Toerismeschool Spermalie</t>
  </si>
  <si>
    <t>Snaggaardstraat</t>
  </si>
  <si>
    <t>Sint-Laurensinstituut - ASO</t>
  </si>
  <si>
    <t>Provinciale Secundaire School</t>
  </si>
  <si>
    <t>Sint-Lodewijkscollege</t>
  </si>
  <si>
    <t>Luikstraat</t>
  </si>
  <si>
    <t>O.-L.-V.-ten-Doorn</t>
  </si>
  <si>
    <t>Sint-Martinuscollege</t>
  </si>
  <si>
    <t>Waversesteenweg</t>
  </si>
  <si>
    <t>96</t>
  </si>
  <si>
    <t>Sint-Lambertus 5</t>
  </si>
  <si>
    <t>Sint-Calasanzinstituut</t>
  </si>
  <si>
    <t>Nonnenstraat</t>
  </si>
  <si>
    <t>Spectrumcollege Bovenbouw Sint-Jozef</t>
  </si>
  <si>
    <t>Sint-Ursulalyceum</t>
  </si>
  <si>
    <t>Sint-Martinusscholen 118315</t>
  </si>
  <si>
    <t>Veearts Strauvenlaan</t>
  </si>
  <si>
    <t>Onze-Lieve-Vrouwlyceum</t>
  </si>
  <si>
    <t>Sint-Donatusinstituut - Middenschool</t>
  </si>
  <si>
    <t>Dendermondestraat</t>
  </si>
  <si>
    <t>Koninklijke Balletschool Antwerpen</t>
  </si>
  <si>
    <t>Maria Pijpelincxstraat</t>
  </si>
  <si>
    <t>Middenschool Heilig Hartinstituut</t>
  </si>
  <si>
    <t>Middenschool Sint-Rembert 2</t>
  </si>
  <si>
    <t>Provinciale Secundaire School Voeren</t>
  </si>
  <si>
    <t>Hoeneveldje</t>
  </si>
  <si>
    <t>Voeren</t>
  </si>
  <si>
    <t>Sancta Maria Instituut</t>
  </si>
  <si>
    <t>Sint-Martinusscholen 118323</t>
  </si>
  <si>
    <t>Sint-Lambertuscollege 2</t>
  </si>
  <si>
    <t>Sint Lambertuslaan</t>
  </si>
  <si>
    <t>Sint-Martinusscholen - ASO</t>
  </si>
  <si>
    <t>Petrus Ascanusplein</t>
  </si>
  <si>
    <t>Heilig Hartcollege</t>
  </si>
  <si>
    <t>Albertlaan</t>
  </si>
  <si>
    <t>Wezembeek-Oppem</t>
  </si>
  <si>
    <t>Sint-Janscollege</t>
  </si>
  <si>
    <t>MS Sint-Rembert 3</t>
  </si>
  <si>
    <t>Heilig-Hart&amp;College 1</t>
  </si>
  <si>
    <t>Spectrumcollege Middenschool OHvM</t>
  </si>
  <si>
    <t>Pastoor Frederickxstraat</t>
  </si>
  <si>
    <t>Lummen</t>
  </si>
  <si>
    <t>Spectrumcollege Bovenbouw OHvM</t>
  </si>
  <si>
    <t>Sint-Jan Berchmansinstituut 1ste graad</t>
  </si>
  <si>
    <t>Puurs</t>
  </si>
  <si>
    <t>Onze-Lieve-Vrouw-Presentatie sec ond</t>
  </si>
  <si>
    <t>H. Kindsheid</t>
  </si>
  <si>
    <t>Wezestraat</t>
  </si>
  <si>
    <t>Ardooie</t>
  </si>
  <si>
    <t>GO! atheneum Aarschot</t>
  </si>
  <si>
    <t>Berkenboom Humaniora bovenbouw</t>
  </si>
  <si>
    <t>Kleine Peperstraat</t>
  </si>
  <si>
    <t>Sint-Martinusscholen 118331</t>
  </si>
  <si>
    <t>Onze-Lieve-Vrouwinstituut Bovenbouw ASO</t>
  </si>
  <si>
    <t>O.L. Vrouwstraat</t>
  </si>
  <si>
    <t>Sint-Claracollege</t>
  </si>
  <si>
    <t>Kloosterbaan</t>
  </si>
  <si>
    <t>Arendonk</t>
  </si>
  <si>
    <t>GO! MUDA - instituut voor Muziek en Dans</t>
  </si>
  <si>
    <t>Prizma - Middenschool Lendelede</t>
  </si>
  <si>
    <t>Dorpsplein</t>
  </si>
  <si>
    <t>Lendelede</t>
  </si>
  <si>
    <t>Sint-Lambertus 1</t>
  </si>
  <si>
    <t>Sint-Lambertusstraat</t>
  </si>
  <si>
    <t>Mariagaard</t>
  </si>
  <si>
    <t>Virga-Jessecollege - eerste graad 1</t>
  </si>
  <si>
    <t>Guffenslaan</t>
  </si>
  <si>
    <t>Mariagaarde Instituut</t>
  </si>
  <si>
    <t>Oude Molenstraat</t>
  </si>
  <si>
    <t>Berkenboom Humaniora eerste graad</t>
  </si>
  <si>
    <t>H. Kindsheid eerste graad</t>
  </si>
  <si>
    <t>Hotelschool Ter Duinen</t>
  </si>
  <si>
    <t>Houtsaegerlaan</t>
  </si>
  <si>
    <t>Koksijde</t>
  </si>
  <si>
    <t>Heilig Hart - Bovenbouw 2</t>
  </si>
  <si>
    <t>VIA-2</t>
  </si>
  <si>
    <t>Broekstraat</t>
  </si>
  <si>
    <t>Sint-Victorinstituut</t>
  </si>
  <si>
    <t>Kasteelplein</t>
  </si>
  <si>
    <t>Spes Nostra Instituut</t>
  </si>
  <si>
    <t>Koning Albertstraat</t>
  </si>
  <si>
    <t>Kuurne</t>
  </si>
  <si>
    <t>Immaculata Maria Instituut</t>
  </si>
  <si>
    <t>Kapelleweide</t>
  </si>
  <si>
    <t>Roosdaal</t>
  </si>
  <si>
    <t>Sint-Aloysiuscollege</t>
  </si>
  <si>
    <t>Grote Markt</t>
  </si>
  <si>
    <t>WICO - 126227</t>
  </si>
  <si>
    <t>Pieter Breugheldreef</t>
  </si>
  <si>
    <t>Sint-Niklaasstraat</t>
  </si>
  <si>
    <t>Zwevegem</t>
  </si>
  <si>
    <t>Instituut Sint-Martinus</t>
  </si>
  <si>
    <t>Ichtegemstraat</t>
  </si>
  <si>
    <t>14_2</t>
  </si>
  <si>
    <t>Pius X - Middenschool</t>
  </si>
  <si>
    <t>Edward Poppe-Instituut</t>
  </si>
  <si>
    <t>Rommelsweg</t>
  </si>
  <si>
    <t>Sint-Laureins</t>
  </si>
  <si>
    <t>Sint-Gertrudiscollege Eerste Graad</t>
  </si>
  <si>
    <t>Mater Salvatorisinstituut</t>
  </si>
  <si>
    <t>Sint-Paulusinstituut</t>
  </si>
  <si>
    <t>Burgemeester Matthysstraat</t>
  </si>
  <si>
    <t>Sint-Lutgartinstituut</t>
  </si>
  <si>
    <t>Rollebaanstraat</t>
  </si>
  <si>
    <t>Lyceum Ieper</t>
  </si>
  <si>
    <t>Maloulaan</t>
  </si>
  <si>
    <t>Sint-Pietersinstituut</t>
  </si>
  <si>
    <t>Jubileumlaan</t>
  </si>
  <si>
    <t>WICO - 126219</t>
  </si>
  <si>
    <t>Sint-Pauluscollege</t>
  </si>
  <si>
    <t>Deken Jonckheerestraat</t>
  </si>
  <si>
    <t>16_1</t>
  </si>
  <si>
    <t>Sint-Lambertus 2</t>
  </si>
  <si>
    <t>Sint-Ursula-Instituut 3</t>
  </si>
  <si>
    <t>Sint-Norbertusinstituut 3</t>
  </si>
  <si>
    <t>Sint-Godelievecollege</t>
  </si>
  <si>
    <t>GO! middenschool Brasschaat</t>
  </si>
  <si>
    <t>Regina-Caelilyceum</t>
  </si>
  <si>
    <t>KCST 2</t>
  </si>
  <si>
    <t>Heilig Harthandelsinstituut</t>
  </si>
  <si>
    <t>85</t>
  </si>
  <si>
    <t>Immaculata-Instituut</t>
  </si>
  <si>
    <t>Koningin Astridlaan</t>
  </si>
  <si>
    <t>Sint-Jan Berchmansinstituut ASO-TSO-BSO</t>
  </si>
  <si>
    <t>Begijnhofstraat</t>
  </si>
  <si>
    <t>Mariagaarde Instituut MS</t>
  </si>
  <si>
    <t>Sint-Bavohumaniora</t>
  </si>
  <si>
    <t>Jan-van-Ruusbroeckollege Eerste Graad</t>
  </si>
  <si>
    <t>Forumlaan</t>
  </si>
  <si>
    <t>Sint-Romboutscollege</t>
  </si>
  <si>
    <t>Veemarkt</t>
  </si>
  <si>
    <t>Sint-Leocollege</t>
  </si>
  <si>
    <t>Potterierei</t>
  </si>
  <si>
    <t>Paridaensinstituut Eerstegraadsschool</t>
  </si>
  <si>
    <t>Janseniusstraat</t>
  </si>
  <si>
    <t>Sint-Jozef - Klein-Seminarie</t>
  </si>
  <si>
    <t>Sint-Lambertuscollege 1</t>
  </si>
  <si>
    <t>Sint-Vincentius</t>
  </si>
  <si>
    <t>Damiaaninstituut A</t>
  </si>
  <si>
    <t>Sint-Martinusscholen 118349</t>
  </si>
  <si>
    <t>Onze-Lieve-Vrouw-Hemelvaart Instituut</t>
  </si>
  <si>
    <t>Doornstraat</t>
  </si>
  <si>
    <t>Sint-Paulusinstituut 2</t>
  </si>
  <si>
    <t>GO! atheneum Zottegem</t>
  </si>
  <si>
    <t>Meerlaan</t>
  </si>
  <si>
    <t>Sint-Jozefinstituut - Normaalschool</t>
  </si>
  <si>
    <t>Burchtstraat</t>
  </si>
  <si>
    <t>VMS eerste graad</t>
  </si>
  <si>
    <t>Arme-Klarenstraat</t>
  </si>
  <si>
    <t>Vrij Kath. Ond. Opwijk - Middenschool</t>
  </si>
  <si>
    <t>Instituut Sint-Vincentius a Paulo 1</t>
  </si>
  <si>
    <t>Pachthofstraat</t>
  </si>
  <si>
    <t>Heilig-Hart&amp;College 2</t>
  </si>
  <si>
    <t>Garenmarkt</t>
  </si>
  <si>
    <t>Sint-Jozefcollege Turnhout 1</t>
  </si>
  <si>
    <t>MS Sint-Rembert 1</t>
  </si>
  <si>
    <t>Pastoor Staelensstraat</t>
  </si>
  <si>
    <t>Zedelgem</t>
  </si>
  <si>
    <t>H. Drievuldigheidscollege Eerstegrschool</t>
  </si>
  <si>
    <t>Oude Markt</t>
  </si>
  <si>
    <t>Sint-Franciscus-Xaveriusinstituut</t>
  </si>
  <si>
    <t>Mariastraat</t>
  </si>
  <si>
    <t>Harlindis-Relindis Coll.H.Kr.St-Ursula B</t>
  </si>
  <si>
    <t>DVM - Humaniora</t>
  </si>
  <si>
    <t>Sint-Jozefsinstituut - ASO</t>
  </si>
  <si>
    <t>Noordzandstraat</t>
  </si>
  <si>
    <t>Sint-Michielscollege 1</t>
  </si>
  <si>
    <t>Papenaardekenstraat</t>
  </si>
  <si>
    <t>53</t>
  </si>
  <si>
    <t>Onze-Lieve-Vrouw van Lourdescollege MS</t>
  </si>
  <si>
    <t>Rombaut Keldermansstraat</t>
  </si>
  <si>
    <t>Lyceum Ieper eerste graad</t>
  </si>
  <si>
    <t>Instituut Zusters Maricolen - Middensch.</t>
  </si>
  <si>
    <t>Marktstraat</t>
  </si>
  <si>
    <t>Lemmensinstituut Secundair Onderwijs</t>
  </si>
  <si>
    <t xml:space="preserve"> Lemmensberg</t>
  </si>
  <si>
    <t>Virga-Jessecollege - eerste graad 2</t>
  </si>
  <si>
    <t>Virgo Sapiensinstituut</t>
  </si>
  <si>
    <t>Heldenplein</t>
  </si>
  <si>
    <t>VMS</t>
  </si>
  <si>
    <t>Sint-Leonardusinstituut</t>
  </si>
  <si>
    <t>Bethaniastraat</t>
  </si>
  <si>
    <t>Zoutleeuw</t>
  </si>
  <si>
    <t>Sint-Franciscus Evergem</t>
  </si>
  <si>
    <t>Schepenhuisstraat</t>
  </si>
  <si>
    <t>Sint-Janscollege 2</t>
  </si>
  <si>
    <t>Burgemeester Bertenplein</t>
  </si>
  <si>
    <t>Sint-Martinuscollege 1e graad</t>
  </si>
  <si>
    <t>Sint-Albertuscollege - Haasrode</t>
  </si>
  <si>
    <t>Geldenaaksebaan</t>
  </si>
  <si>
    <t>277</t>
  </si>
  <si>
    <t>Sint-Michielsinstituut</t>
  </si>
  <si>
    <t>Tremelobaan</t>
  </si>
  <si>
    <t>Sint-Vincentiuscollege</t>
  </si>
  <si>
    <t>Buggenhout</t>
  </si>
  <si>
    <t>Emmaüsinstituut@2</t>
  </si>
  <si>
    <t>Sint-Gerolflaan</t>
  </si>
  <si>
    <t>Wilgendijk</t>
  </si>
  <si>
    <t>Sint-Jozefscollege 1</t>
  </si>
  <si>
    <t>Weggevoerdenstraat</t>
  </si>
  <si>
    <t>Sint-Norbertusinstituut 2</t>
  </si>
  <si>
    <t>Heilig Hart - Middenschool 1</t>
  </si>
  <si>
    <t>Biekorfstraat</t>
  </si>
  <si>
    <t>Abdijschool van Zevenkerken</t>
  </si>
  <si>
    <t>Zevenkerken</t>
  </si>
  <si>
    <t>Jan-van-Ruusbroeckollege</t>
  </si>
  <si>
    <t>Sint-Michielscollege</t>
  </si>
  <si>
    <t>97</t>
  </si>
  <si>
    <t>Middenschool Sint-Pieters</t>
  </si>
  <si>
    <t>Kortrijksestraat</t>
  </si>
  <si>
    <t>Oostkamp</t>
  </si>
  <si>
    <t>Vrij Instituut voor Sec. Ond. Cor Mariae</t>
  </si>
  <si>
    <t>Don Bosco-College</t>
  </si>
  <si>
    <t>Hechtel-Eksel</t>
  </si>
  <si>
    <t>Sint-Pietersinstituut eerstegraadsschool</t>
  </si>
  <si>
    <t>College der Paters Jozefieten</t>
  </si>
  <si>
    <t>459</t>
  </si>
  <si>
    <t>232</t>
  </si>
  <si>
    <t>Sint-Jozefinstituut ASO</t>
  </si>
  <si>
    <t>Sint-Jozefsinstituut Lyceum</t>
  </si>
  <si>
    <t>Van Rysselberghestraat</t>
  </si>
  <si>
    <t>Instituut Heilig Hart Maria</t>
  </si>
  <si>
    <t>Markt</t>
  </si>
  <si>
    <t>Berlaar</t>
  </si>
  <si>
    <t>Virga Jessecollege</t>
  </si>
  <si>
    <t>viio 3</t>
  </si>
  <si>
    <t>Virgo Sapientiae Instituut</t>
  </si>
  <si>
    <t>Onze-Lieve-Vrouw van Lourdescollege</t>
  </si>
  <si>
    <t>Sint-Gabriëlcollege-Middenschool 2</t>
  </si>
  <si>
    <t>Lange Kroonstraat</t>
  </si>
  <si>
    <t>Boechout</t>
  </si>
  <si>
    <t>Vrij Inst. vr Lich. Opvoeding Ter Borcht</t>
  </si>
  <si>
    <t>Baronielaan</t>
  </si>
  <si>
    <t>Meulebeke</t>
  </si>
  <si>
    <t>GO! atheneum 2 Vijverhof</t>
  </si>
  <si>
    <t>Vijverhoflaan</t>
  </si>
  <si>
    <t>Sint-Tarcisiusinstituut</t>
  </si>
  <si>
    <t>Predikherenstraat</t>
  </si>
  <si>
    <t>Sint-Augustinusinstituut ASO</t>
  </si>
  <si>
    <t>Pius X - College</t>
  </si>
  <si>
    <t>Sint-Bernardusinstituut</t>
  </si>
  <si>
    <t>Sportlaan</t>
  </si>
  <si>
    <t>Don Bosco-instituut TSO/BSO</t>
  </si>
  <si>
    <t>Heilig Hartinstituut TO MS</t>
  </si>
  <si>
    <t>Sint-Donatusinstituut</t>
  </si>
  <si>
    <t>Regina Pacisinstituut - ASO</t>
  </si>
  <si>
    <t>Mortselsesteenweg</t>
  </si>
  <si>
    <t>Hove</t>
  </si>
  <si>
    <t>Instituut Sint-Vincentius a Paulo</t>
  </si>
  <si>
    <t>Katholiek Sec. Ond. Ternat - Sint-Angela</t>
  </si>
  <si>
    <t>Statiestraat</t>
  </si>
  <si>
    <t>Ternat</t>
  </si>
  <si>
    <t>Sint-Jozef-2</t>
  </si>
  <si>
    <t>Bissch. College Onbevlekte Ontvangenis</t>
  </si>
  <si>
    <t>Karel Coggelaan</t>
  </si>
  <si>
    <t>Heilige Maagdcollege</t>
  </si>
  <si>
    <t>Sint-Jan Berchmansmiddenschool</t>
  </si>
  <si>
    <t>Middenschool Kindsheid Jesu</t>
  </si>
  <si>
    <t>Kempische steenweg</t>
  </si>
  <si>
    <t>400</t>
  </si>
  <si>
    <t>Don Boscocollege</t>
  </si>
  <si>
    <t>Don Boscolaan</t>
  </si>
  <si>
    <t>H.Hart van Mariainstituut</t>
  </si>
  <si>
    <t>Sint-Jozefsinstituut - Bovenbouw</t>
  </si>
  <si>
    <t>Prof.Scharpélaan</t>
  </si>
  <si>
    <t>Begijnendijk</t>
  </si>
  <si>
    <t>Eerste graad Voorzienigheid</t>
  </si>
  <si>
    <t>GO! middenschool Keerbergen</t>
  </si>
  <si>
    <t>Vlieghavenlaan</t>
  </si>
  <si>
    <t>Instituut Spijker</t>
  </si>
  <si>
    <t>Lindendreef</t>
  </si>
  <si>
    <t>37</t>
  </si>
  <si>
    <t>Heilig Hart - Middenschool 2</t>
  </si>
  <si>
    <t>KOGEKA 1</t>
  </si>
  <si>
    <t>Mgr. Heylenstraat</t>
  </si>
  <si>
    <t>Kasterlee</t>
  </si>
  <si>
    <t>Gemeentelijke Middenschool</t>
  </si>
  <si>
    <t>Miksebaan</t>
  </si>
  <si>
    <t>Stella Matutinacollege</t>
  </si>
  <si>
    <t>Bellaertstraat</t>
  </si>
  <si>
    <t>Lede</t>
  </si>
  <si>
    <t>College Ieper</t>
  </si>
  <si>
    <t>Gezelleplein</t>
  </si>
  <si>
    <t>Onze-Lieve-Vrouw-Presentatie</t>
  </si>
  <si>
    <t>Kardinaal Cardijnplein</t>
  </si>
  <si>
    <t>Instituut H. Hart van Maria MS 2</t>
  </si>
  <si>
    <t>Onze-Lieve-Vrouwcollege III</t>
  </si>
  <si>
    <t>Parkstraat</t>
  </si>
  <si>
    <t>KOGEKA 5</t>
  </si>
  <si>
    <t>College Hagelstein 1</t>
  </si>
  <si>
    <t>Berlaarbaan</t>
  </si>
  <si>
    <t>229</t>
  </si>
  <si>
    <t>Zilverenberg</t>
  </si>
  <si>
    <t>Lyceum Hemelsdaele</t>
  </si>
  <si>
    <t>Wapenmakersstraat</t>
  </si>
  <si>
    <t>Karmelietenstraat</t>
  </si>
  <si>
    <t>Instituut Mater Salvatoris</t>
  </si>
  <si>
    <t>Emmaüsinstituut@1</t>
  </si>
  <si>
    <t>Paridaensinstituut SO</t>
  </si>
  <si>
    <t>Sint-Pietersinstituut H.S.O.</t>
  </si>
  <si>
    <t>WICO - 126243</t>
  </si>
  <si>
    <t>Onze-Lieve-Vrouw-Hemelvaartinstituut 1</t>
  </si>
  <si>
    <t>Pedagogische Humaniora H. Hartinstituut</t>
  </si>
  <si>
    <t>GO! atheneum Keerbergen</t>
  </si>
  <si>
    <t>Klein Seminarie</t>
  </si>
  <si>
    <t>Vrijheid</t>
  </si>
  <si>
    <t>234</t>
  </si>
  <si>
    <t>Sint-Jozefsinstituut-College</t>
  </si>
  <si>
    <t>Sint-Gertrudiscollege</t>
  </si>
  <si>
    <t>Barnum eerste graad</t>
  </si>
  <si>
    <t>Stokerijstraat</t>
  </si>
  <si>
    <t>Heilig-Grafinstituut</t>
  </si>
  <si>
    <t>Instituut Spes Nostra ASO</t>
  </si>
  <si>
    <t>Sint-Jozefscollege 2</t>
  </si>
  <si>
    <t>KOGEKA 6</t>
  </si>
  <si>
    <t>Heilig Hart - Bovenbouw 1</t>
  </si>
  <si>
    <t>Sint-Barbaracollege</t>
  </si>
  <si>
    <t>Savaanstraat</t>
  </si>
  <si>
    <t>Kardinaal van Roey-Instituut AEG</t>
  </si>
  <si>
    <t>Peetersstraat</t>
  </si>
  <si>
    <t>Damiaaninstituut C</t>
  </si>
  <si>
    <t>Instituut Heilig Hart</t>
  </si>
  <si>
    <t>Heuvel</t>
  </si>
  <si>
    <t>Maris Stella Instituut 1</t>
  </si>
  <si>
    <t>Antwerpsesteenweg</t>
  </si>
  <si>
    <t>Sint-Michielscollege Brasschaat 1</t>
  </si>
  <si>
    <t>Kapelsesteenweg</t>
  </si>
  <si>
    <t>Hoegaarden</t>
  </si>
  <si>
    <t>Bernardusscholen 3</t>
  </si>
  <si>
    <t>Humaniora Kindsheid Jesu</t>
  </si>
  <si>
    <t>Bernardusscholen 1</t>
  </si>
  <si>
    <t>Sint-Pietersinstituut bovenbouw</t>
  </si>
  <si>
    <t>De Bron</t>
  </si>
  <si>
    <t>Hulstplein</t>
  </si>
  <si>
    <t>Heilige Drievuldigheidscollege</t>
  </si>
  <si>
    <t>College Hagelstein 2</t>
  </si>
  <si>
    <t>Klein Seminarie Hoogstraten eerste graad</t>
  </si>
  <si>
    <t>Gemeentelijk Inst. Brasschaat Sec. Ond.</t>
  </si>
  <si>
    <t>Door Verstraetelei</t>
  </si>
  <si>
    <t>Leielandscholen Campus OLV Vlaanderen</t>
  </si>
  <si>
    <t>Beverlaai</t>
  </si>
  <si>
    <t>Maris Stella Instituut</t>
  </si>
  <si>
    <t>Instituut Sancta Maria - B</t>
  </si>
  <si>
    <t>Onze-Lieve-Vrouw-Presentatie -Middensch.</t>
  </si>
  <si>
    <t>Driesstraat</t>
  </si>
  <si>
    <t>Sint-Janscollege 1</t>
  </si>
  <si>
    <t>WICO - 126235</t>
  </si>
  <si>
    <t>Sint-Gabriëlcollege-Middenschool 1</t>
  </si>
  <si>
    <t>Sint-Jozef</t>
  </si>
  <si>
    <t>GO! atheneum Erasmus De Pinte</t>
  </si>
  <si>
    <t>Polderdreef</t>
  </si>
  <si>
    <t>42</t>
  </si>
  <si>
    <t>De Pinte</t>
  </si>
  <si>
    <t>Sint-Michielscollege Brasschaat</t>
  </si>
  <si>
    <t>College van het Eucharistisch Hart</t>
  </si>
  <si>
    <t>Rouwmoer</t>
  </si>
  <si>
    <t>Sint-Barbaracollege I</t>
  </si>
  <si>
    <t>Sint-Lambertus 3</t>
  </si>
  <si>
    <t>Sint-Martinusscholen 039313</t>
  </si>
  <si>
    <t>Prizma - Campus College</t>
  </si>
  <si>
    <t>Burgemeester Vandenbogaerdelaan</t>
  </si>
  <si>
    <t>O.L.V. van Vreugde</t>
  </si>
  <si>
    <t>Mandellaan</t>
  </si>
  <si>
    <t>Sint-Jozefsinstituut - Middenschool</t>
  </si>
  <si>
    <t>Pastoor Pitetlaan</t>
  </si>
  <si>
    <t>Sint-Andreaslyceum</t>
  </si>
  <si>
    <t>Fortuinstraat</t>
  </si>
  <si>
    <t>Sint-Gummaruscollege</t>
  </si>
  <si>
    <t>Sint-Jozefcollege Turnhout</t>
  </si>
  <si>
    <t>Sint-Lievenscollege 1</t>
  </si>
  <si>
    <t>Sint-Pieterscollege Eerste graadschool</t>
  </si>
  <si>
    <t>Humaniora Voorzienigheid</t>
  </si>
  <si>
    <t>Heilig-Hartcollege 2</t>
  </si>
  <si>
    <t>BARNUM</t>
  </si>
  <si>
    <t>Sint-Ritacollege eerste graad</t>
  </si>
  <si>
    <t>Pierstraat</t>
  </si>
  <si>
    <t>Klein Seminarie eerste graad</t>
  </si>
  <si>
    <t>Sint-Theresiacollege AEG</t>
  </si>
  <si>
    <t>Veldstraat</t>
  </si>
  <si>
    <t>Sint-Ritacollege zesjarige school</t>
  </si>
  <si>
    <t>Bernardusscholen 2</t>
  </si>
  <si>
    <t>Sint-Gabriëlcollege</t>
  </si>
  <si>
    <t>Sint-Godelieve-Instituut ASO</t>
  </si>
  <si>
    <t>Schapenstraat</t>
  </si>
  <si>
    <t>H.-Hartinstituut Lyceum MS</t>
  </si>
  <si>
    <t>Heilig-Hartcollege</t>
  </si>
  <si>
    <t>Middenschool Don Bosco</t>
  </si>
  <si>
    <t>Sint-Jozefscollege 3</t>
  </si>
  <si>
    <t>Bekaflaan</t>
  </si>
  <si>
    <t>O.L.V. van Vreugde eerste graad</t>
  </si>
  <si>
    <t>Leiepoort Deinze camp. St-Hendrik,1e gr.</t>
  </si>
  <si>
    <t>Kardinaal van Roey-Instituut ASO</t>
  </si>
  <si>
    <t>Sint-Teresiacollege</t>
  </si>
  <si>
    <t>Eksaarde-dorp</t>
  </si>
  <si>
    <t>Schaluin</t>
  </si>
  <si>
    <t>Sint-Lodewijkscollege Eerste Graad</t>
  </si>
  <si>
    <t>Magdalenastraat</t>
  </si>
  <si>
    <t>Sint-Gummaruscollege EG-2</t>
  </si>
  <si>
    <t>Pedagogische Human. H.Hartinstituut MS</t>
  </si>
  <si>
    <t>Heilig Hartinstituut Lyceum</t>
  </si>
  <si>
    <t>Sint-Godelieve-Instituut AEG</t>
  </si>
  <si>
    <t>Leiepoort Deinze Sint-Hendrik, bovenbouw</t>
  </si>
  <si>
    <t>Sint-Theresiacollege</t>
  </si>
  <si>
    <t>Kasteeldreef</t>
  </si>
  <si>
    <t>Vita et Pax College</t>
  </si>
  <si>
    <t>Victor Frislei</t>
  </si>
  <si>
    <t>Sint-Ursula-Instituut 1</t>
  </si>
  <si>
    <t>Sint-Gummaruscollege EG-1</t>
  </si>
  <si>
    <t>Onze-Lieve-Vrouwcollege I</t>
  </si>
  <si>
    <t>Ooststraat</t>
  </si>
  <si>
    <t>Grotesteenweg-Noord</t>
  </si>
  <si>
    <t>Don Boscocollege Eerste graad</t>
  </si>
  <si>
    <t>Don Bosco-instituut ASO</t>
  </si>
  <si>
    <t>Sint-Jan Berchmanscollege MS</t>
  </si>
  <si>
    <t>Montfortaans Seminarie</t>
  </si>
  <si>
    <t>Aarschotsesteenweg</t>
  </si>
  <si>
    <t>Rotselaar</t>
  </si>
  <si>
    <t>Totaal</t>
  </si>
  <si>
    <t>Gemiddelde</t>
  </si>
  <si>
    <t>Standaardafwijking</t>
  </si>
  <si>
    <t>Gem + 2 maal stand</t>
  </si>
  <si>
    <t>Werkings-
middelen</t>
  </si>
  <si>
    <t>Werkings-
middelen
per
leerling</t>
  </si>
  <si>
    <t xml:space="preserve">Afgetopte
werkings-
middelen (= huidige situatie) </t>
  </si>
  <si>
    <t>Afgetopte
werkings-
middelen
per
leerling (= huidige situatie)</t>
  </si>
  <si>
    <t xml:space="preserve">Lineair
verdeelde
werkings
middelen  </t>
  </si>
  <si>
    <t>Verschil  tussen huidige situatie en situatie bij lineaire verdeling</t>
  </si>
  <si>
    <t xml:space="preserve">Verschil PER LEERLING tussen huidige situatie en situatie bij lineaire verdeling. </t>
  </si>
  <si>
    <t>coëfficiënt</t>
  </si>
  <si>
    <t>Verdeling werkingsmiddelen volgens leerlingenkenmerken SECUNDAIR onderwijs schooljaar 2013-2014</t>
  </si>
  <si>
    <t>Aantal leerlingen</t>
  </si>
  <si>
    <r>
      <rPr>
        <b/>
        <sz val="9"/>
        <rFont val="Arial"/>
        <family val="2"/>
      </rPr>
      <t>Afgetopte</t>
    </r>
    <r>
      <rPr>
        <b/>
        <i/>
        <sz val="9"/>
        <rFont val="Arial"/>
        <family val="2"/>
      </rPr>
      <t xml:space="preserve">
coëfficiënt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</si>
</sst>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3" formatCode="_-* #,##0.00\ _€_-;\-* #,##0.00\ _€_-;_-* &quot;-&quot;??\ _€_-;_-@_-"/>
    <numFmt numFmtId="164" formatCode="0.0"/>
    <numFmt numFmtId="166" formatCode="#,##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top" wrapText="1"/>
    </xf>
    <xf numFmtId="0" fontId="4" fillId="0" borderId="1" xfId="0" applyNumberFormat="1" applyFont="1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/>
    </xf>
    <xf numFmtId="10" fontId="4" fillId="0" borderId="1" xfId="2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10" fontId="5" fillId="0" borderId="1" xfId="2" applyNumberFormat="1" applyFont="1" applyBorder="1" applyAlignment="1">
      <alignment horizontal="center" vertical="top"/>
    </xf>
    <xf numFmtId="0" fontId="4" fillId="2" borderId="1" xfId="0" applyNumberFormat="1" applyFont="1" applyFill="1" applyBorder="1" applyAlignment="1">
      <alignment horizontal="center" vertical="top"/>
    </xf>
    <xf numFmtId="10" fontId="4" fillId="2" borderId="1" xfId="2" applyNumberFormat="1" applyFont="1" applyFill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10" fontId="4" fillId="0" borderId="1" xfId="2" applyNumberFormat="1" applyFont="1" applyBorder="1" applyAlignment="1">
      <alignment vertical="top"/>
    </xf>
    <xf numFmtId="0" fontId="0" fillId="0" borderId="0" xfId="0" applyAlignment="1">
      <alignment vertical="top"/>
    </xf>
    <xf numFmtId="0" fontId="5" fillId="2" borderId="1" xfId="0" applyNumberFormat="1" applyFont="1" applyFill="1" applyBorder="1" applyAlignment="1">
      <alignment horizontal="center" vertical="top"/>
    </xf>
    <xf numFmtId="10" fontId="5" fillId="2" borderId="1" xfId="2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2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top"/>
    </xf>
    <xf numFmtId="10" fontId="2" fillId="0" borderId="0" xfId="2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0" fontId="1" fillId="0" borderId="0" xfId="2" applyNumberFormat="1" applyFont="1" applyAlignment="1">
      <alignment horizontal="center" vertical="top"/>
    </xf>
    <xf numFmtId="2" fontId="0" fillId="0" borderId="0" xfId="0" applyNumberFormat="1" applyAlignment="1">
      <alignment horizontal="right" vertical="top"/>
    </xf>
    <xf numFmtId="10" fontId="7" fillId="0" borderId="0" xfId="2" applyNumberFormat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164" fontId="1" fillId="0" borderId="0" xfId="2" applyNumberFormat="1" applyFont="1" applyAlignment="1">
      <alignment horizontal="center" vertical="top"/>
    </xf>
    <xf numFmtId="43" fontId="7" fillId="0" borderId="0" xfId="1" applyFont="1" applyFill="1" applyAlignment="1">
      <alignment horizontal="center" vertical="top"/>
    </xf>
    <xf numFmtId="3" fontId="0" fillId="0" borderId="0" xfId="0" applyNumberFormat="1" applyAlignment="1">
      <alignment vertical="top"/>
    </xf>
    <xf numFmtId="42" fontId="4" fillId="0" borderId="0" xfId="0" applyNumberFormat="1" applyFont="1" applyAlignment="1">
      <alignment vertical="top"/>
    </xf>
    <xf numFmtId="42" fontId="4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42" fontId="0" fillId="0" borderId="0" xfId="0" applyNumberFormat="1" applyAlignment="1">
      <alignment vertical="top"/>
    </xf>
    <xf numFmtId="0" fontId="3" fillId="0" borderId="0" xfId="0" applyNumberFormat="1" applyFont="1" applyAlignment="1">
      <alignment horizontal="left" vertical="top"/>
    </xf>
  </cellXfs>
  <cellStyles count="3">
    <cellStyle name="Komma" xfId="1" builtinId="3"/>
    <cellStyle name="Procent" xfId="2" builtinId="5"/>
    <cellStyle name="Standaard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8"/>
  <sheetViews>
    <sheetView tabSelected="1" topLeftCell="N2" workbookViewId="0">
      <selection activeCell="L4" sqref="L4"/>
    </sheetView>
  </sheetViews>
  <sheetFormatPr defaultRowHeight="15" x14ac:dyDescent="0.25"/>
  <cols>
    <col min="1" max="1" width="38.28515625" style="17" bestFit="1" customWidth="1"/>
    <col min="2" max="2" width="21" style="17" customWidth="1"/>
    <col min="3" max="3" width="7" style="17" bestFit="1" customWidth="1"/>
    <col min="4" max="4" width="5.28515625" style="17" bestFit="1" customWidth="1"/>
    <col min="5" max="5" width="18.140625" style="17" bestFit="1" customWidth="1"/>
    <col min="6" max="6" width="9" style="31" customWidth="1"/>
    <col min="7" max="7" width="20.140625" style="31" bestFit="1" customWidth="1"/>
    <col min="8" max="8" width="17.5703125" style="31" bestFit="1" customWidth="1"/>
    <col min="9" max="10" width="14.85546875" style="31" bestFit="1" customWidth="1"/>
    <col min="11" max="11" width="12.85546875" style="31" bestFit="1" customWidth="1"/>
    <col min="12" max="12" width="9.85546875" style="31" customWidth="1"/>
    <col min="13" max="13" width="12" style="31" bestFit="1" customWidth="1"/>
    <col min="14" max="14" width="7.5703125" style="17" bestFit="1" customWidth="1"/>
    <col min="15" max="15" width="11.5703125" style="17" bestFit="1" customWidth="1"/>
    <col min="16" max="16" width="16" style="17" customWidth="1"/>
    <col min="17" max="17" width="9.140625" style="17"/>
    <col min="18" max="18" width="12" style="17" bestFit="1" customWidth="1"/>
    <col min="19" max="19" width="11" style="17" bestFit="1" customWidth="1"/>
    <col min="20" max="20" width="13.7109375" style="17" bestFit="1" customWidth="1"/>
    <col min="21" max="21" width="10.140625" style="17" bestFit="1" customWidth="1"/>
    <col min="22" max="22" width="15" style="17" bestFit="1" customWidth="1"/>
    <col min="23" max="23" width="16.42578125" style="17" bestFit="1" customWidth="1"/>
    <col min="24" max="255" width="9.140625" style="17"/>
    <col min="256" max="256" width="38.28515625" style="17" bestFit="1" customWidth="1"/>
    <col min="257" max="257" width="21" style="17" customWidth="1"/>
    <col min="258" max="258" width="7" style="17" bestFit="1" customWidth="1"/>
    <col min="259" max="259" width="5.28515625" style="17" bestFit="1" customWidth="1"/>
    <col min="260" max="260" width="18.140625" style="17" bestFit="1" customWidth="1"/>
    <col min="261" max="261" width="8" style="17" customWidth="1"/>
    <col min="262" max="262" width="20.140625" style="17" bestFit="1" customWidth="1"/>
    <col min="263" max="263" width="17.5703125" style="17" bestFit="1" customWidth="1"/>
    <col min="264" max="264" width="14.85546875" style="17" bestFit="1" customWidth="1"/>
    <col min="265" max="265" width="0" style="17" hidden="1" customWidth="1"/>
    <col min="266" max="266" width="14.85546875" style="17" bestFit="1" customWidth="1"/>
    <col min="267" max="267" width="12.85546875" style="17" bestFit="1" customWidth="1"/>
    <col min="268" max="268" width="9.85546875" style="17" customWidth="1"/>
    <col min="269" max="269" width="12" style="17" bestFit="1" customWidth="1"/>
    <col min="270" max="270" width="7.5703125" style="17" bestFit="1" customWidth="1"/>
    <col min="271" max="271" width="13.28515625" style="17" customWidth="1"/>
    <col min="272" max="511" width="9.140625" style="17"/>
    <col min="512" max="512" width="38.28515625" style="17" bestFit="1" customWidth="1"/>
    <col min="513" max="513" width="21" style="17" customWidth="1"/>
    <col min="514" max="514" width="7" style="17" bestFit="1" customWidth="1"/>
    <col min="515" max="515" width="5.28515625" style="17" bestFit="1" customWidth="1"/>
    <col min="516" max="516" width="18.140625" style="17" bestFit="1" customWidth="1"/>
    <col min="517" max="517" width="8" style="17" customWidth="1"/>
    <col min="518" max="518" width="20.140625" style="17" bestFit="1" customWidth="1"/>
    <col min="519" max="519" width="17.5703125" style="17" bestFit="1" customWidth="1"/>
    <col min="520" max="520" width="14.85546875" style="17" bestFit="1" customWidth="1"/>
    <col min="521" max="521" width="0" style="17" hidden="1" customWidth="1"/>
    <col min="522" max="522" width="14.85546875" style="17" bestFit="1" customWidth="1"/>
    <col min="523" max="523" width="12.85546875" style="17" bestFit="1" customWidth="1"/>
    <col min="524" max="524" width="9.85546875" style="17" customWidth="1"/>
    <col min="525" max="525" width="12" style="17" bestFit="1" customWidth="1"/>
    <col min="526" max="526" width="7.5703125" style="17" bestFit="1" customWidth="1"/>
    <col min="527" max="527" width="13.28515625" style="17" customWidth="1"/>
    <col min="528" max="767" width="9.140625" style="17"/>
    <col min="768" max="768" width="38.28515625" style="17" bestFit="1" customWidth="1"/>
    <col min="769" max="769" width="21" style="17" customWidth="1"/>
    <col min="770" max="770" width="7" style="17" bestFit="1" customWidth="1"/>
    <col min="771" max="771" width="5.28515625" style="17" bestFit="1" customWidth="1"/>
    <col min="772" max="772" width="18.140625" style="17" bestFit="1" customWidth="1"/>
    <col min="773" max="773" width="8" style="17" customWidth="1"/>
    <col min="774" max="774" width="20.140625" style="17" bestFit="1" customWidth="1"/>
    <col min="775" max="775" width="17.5703125" style="17" bestFit="1" customWidth="1"/>
    <col min="776" max="776" width="14.85546875" style="17" bestFit="1" customWidth="1"/>
    <col min="777" max="777" width="0" style="17" hidden="1" customWidth="1"/>
    <col min="778" max="778" width="14.85546875" style="17" bestFit="1" customWidth="1"/>
    <col min="779" max="779" width="12.85546875" style="17" bestFit="1" customWidth="1"/>
    <col min="780" max="780" width="9.85546875" style="17" customWidth="1"/>
    <col min="781" max="781" width="12" style="17" bestFit="1" customWidth="1"/>
    <col min="782" max="782" width="7.5703125" style="17" bestFit="1" customWidth="1"/>
    <col min="783" max="783" width="13.28515625" style="17" customWidth="1"/>
    <col min="784" max="1023" width="9.140625" style="17"/>
    <col min="1024" max="1024" width="38.28515625" style="17" bestFit="1" customWidth="1"/>
    <col min="1025" max="1025" width="21" style="17" customWidth="1"/>
    <col min="1026" max="1026" width="7" style="17" bestFit="1" customWidth="1"/>
    <col min="1027" max="1027" width="5.28515625" style="17" bestFit="1" customWidth="1"/>
    <col min="1028" max="1028" width="18.140625" style="17" bestFit="1" customWidth="1"/>
    <col min="1029" max="1029" width="8" style="17" customWidth="1"/>
    <col min="1030" max="1030" width="20.140625" style="17" bestFit="1" customWidth="1"/>
    <col min="1031" max="1031" width="17.5703125" style="17" bestFit="1" customWidth="1"/>
    <col min="1032" max="1032" width="14.85546875" style="17" bestFit="1" customWidth="1"/>
    <col min="1033" max="1033" width="0" style="17" hidden="1" customWidth="1"/>
    <col min="1034" max="1034" width="14.85546875" style="17" bestFit="1" customWidth="1"/>
    <col min="1035" max="1035" width="12.85546875" style="17" bestFit="1" customWidth="1"/>
    <col min="1036" max="1036" width="9.85546875" style="17" customWidth="1"/>
    <col min="1037" max="1037" width="12" style="17" bestFit="1" customWidth="1"/>
    <col min="1038" max="1038" width="7.5703125" style="17" bestFit="1" customWidth="1"/>
    <col min="1039" max="1039" width="13.28515625" style="17" customWidth="1"/>
    <col min="1040" max="1279" width="9.140625" style="17"/>
    <col min="1280" max="1280" width="38.28515625" style="17" bestFit="1" customWidth="1"/>
    <col min="1281" max="1281" width="21" style="17" customWidth="1"/>
    <col min="1282" max="1282" width="7" style="17" bestFit="1" customWidth="1"/>
    <col min="1283" max="1283" width="5.28515625" style="17" bestFit="1" customWidth="1"/>
    <col min="1284" max="1284" width="18.140625" style="17" bestFit="1" customWidth="1"/>
    <col min="1285" max="1285" width="8" style="17" customWidth="1"/>
    <col min="1286" max="1286" width="20.140625" style="17" bestFit="1" customWidth="1"/>
    <col min="1287" max="1287" width="17.5703125" style="17" bestFit="1" customWidth="1"/>
    <col min="1288" max="1288" width="14.85546875" style="17" bestFit="1" customWidth="1"/>
    <col min="1289" max="1289" width="0" style="17" hidden="1" customWidth="1"/>
    <col min="1290" max="1290" width="14.85546875" style="17" bestFit="1" customWidth="1"/>
    <col min="1291" max="1291" width="12.85546875" style="17" bestFit="1" customWidth="1"/>
    <col min="1292" max="1292" width="9.85546875" style="17" customWidth="1"/>
    <col min="1293" max="1293" width="12" style="17" bestFit="1" customWidth="1"/>
    <col min="1294" max="1294" width="7.5703125" style="17" bestFit="1" customWidth="1"/>
    <col min="1295" max="1295" width="13.28515625" style="17" customWidth="1"/>
    <col min="1296" max="1535" width="9.140625" style="17"/>
    <col min="1536" max="1536" width="38.28515625" style="17" bestFit="1" customWidth="1"/>
    <col min="1537" max="1537" width="21" style="17" customWidth="1"/>
    <col min="1538" max="1538" width="7" style="17" bestFit="1" customWidth="1"/>
    <col min="1539" max="1539" width="5.28515625" style="17" bestFit="1" customWidth="1"/>
    <col min="1540" max="1540" width="18.140625" style="17" bestFit="1" customWidth="1"/>
    <col min="1541" max="1541" width="8" style="17" customWidth="1"/>
    <col min="1542" max="1542" width="20.140625" style="17" bestFit="1" customWidth="1"/>
    <col min="1543" max="1543" width="17.5703125" style="17" bestFit="1" customWidth="1"/>
    <col min="1544" max="1544" width="14.85546875" style="17" bestFit="1" customWidth="1"/>
    <col min="1545" max="1545" width="0" style="17" hidden="1" customWidth="1"/>
    <col min="1546" max="1546" width="14.85546875" style="17" bestFit="1" customWidth="1"/>
    <col min="1547" max="1547" width="12.85546875" style="17" bestFit="1" customWidth="1"/>
    <col min="1548" max="1548" width="9.85546875" style="17" customWidth="1"/>
    <col min="1549" max="1549" width="12" style="17" bestFit="1" customWidth="1"/>
    <col min="1550" max="1550" width="7.5703125" style="17" bestFit="1" customWidth="1"/>
    <col min="1551" max="1551" width="13.28515625" style="17" customWidth="1"/>
    <col min="1552" max="1791" width="9.140625" style="17"/>
    <col min="1792" max="1792" width="38.28515625" style="17" bestFit="1" customWidth="1"/>
    <col min="1793" max="1793" width="21" style="17" customWidth="1"/>
    <col min="1794" max="1794" width="7" style="17" bestFit="1" customWidth="1"/>
    <col min="1795" max="1795" width="5.28515625" style="17" bestFit="1" customWidth="1"/>
    <col min="1796" max="1796" width="18.140625" style="17" bestFit="1" customWidth="1"/>
    <col min="1797" max="1797" width="8" style="17" customWidth="1"/>
    <col min="1798" max="1798" width="20.140625" style="17" bestFit="1" customWidth="1"/>
    <col min="1799" max="1799" width="17.5703125" style="17" bestFit="1" customWidth="1"/>
    <col min="1800" max="1800" width="14.85546875" style="17" bestFit="1" customWidth="1"/>
    <col min="1801" max="1801" width="0" style="17" hidden="1" customWidth="1"/>
    <col min="1802" max="1802" width="14.85546875" style="17" bestFit="1" customWidth="1"/>
    <col min="1803" max="1803" width="12.85546875" style="17" bestFit="1" customWidth="1"/>
    <col min="1804" max="1804" width="9.85546875" style="17" customWidth="1"/>
    <col min="1805" max="1805" width="12" style="17" bestFit="1" customWidth="1"/>
    <col min="1806" max="1806" width="7.5703125" style="17" bestFit="1" customWidth="1"/>
    <col min="1807" max="1807" width="13.28515625" style="17" customWidth="1"/>
    <col min="1808" max="2047" width="9.140625" style="17"/>
    <col min="2048" max="2048" width="38.28515625" style="17" bestFit="1" customWidth="1"/>
    <col min="2049" max="2049" width="21" style="17" customWidth="1"/>
    <col min="2050" max="2050" width="7" style="17" bestFit="1" customWidth="1"/>
    <col min="2051" max="2051" width="5.28515625" style="17" bestFit="1" customWidth="1"/>
    <col min="2052" max="2052" width="18.140625" style="17" bestFit="1" customWidth="1"/>
    <col min="2053" max="2053" width="8" style="17" customWidth="1"/>
    <col min="2054" max="2054" width="20.140625" style="17" bestFit="1" customWidth="1"/>
    <col min="2055" max="2055" width="17.5703125" style="17" bestFit="1" customWidth="1"/>
    <col min="2056" max="2056" width="14.85546875" style="17" bestFit="1" customWidth="1"/>
    <col min="2057" max="2057" width="0" style="17" hidden="1" customWidth="1"/>
    <col min="2058" max="2058" width="14.85546875" style="17" bestFit="1" customWidth="1"/>
    <col min="2059" max="2059" width="12.85546875" style="17" bestFit="1" customWidth="1"/>
    <col min="2060" max="2060" width="9.85546875" style="17" customWidth="1"/>
    <col min="2061" max="2061" width="12" style="17" bestFit="1" customWidth="1"/>
    <col min="2062" max="2062" width="7.5703125" style="17" bestFit="1" customWidth="1"/>
    <col min="2063" max="2063" width="13.28515625" style="17" customWidth="1"/>
    <col min="2064" max="2303" width="9.140625" style="17"/>
    <col min="2304" max="2304" width="38.28515625" style="17" bestFit="1" customWidth="1"/>
    <col min="2305" max="2305" width="21" style="17" customWidth="1"/>
    <col min="2306" max="2306" width="7" style="17" bestFit="1" customWidth="1"/>
    <col min="2307" max="2307" width="5.28515625" style="17" bestFit="1" customWidth="1"/>
    <col min="2308" max="2308" width="18.140625" style="17" bestFit="1" customWidth="1"/>
    <col min="2309" max="2309" width="8" style="17" customWidth="1"/>
    <col min="2310" max="2310" width="20.140625" style="17" bestFit="1" customWidth="1"/>
    <col min="2311" max="2311" width="17.5703125" style="17" bestFit="1" customWidth="1"/>
    <col min="2312" max="2312" width="14.85546875" style="17" bestFit="1" customWidth="1"/>
    <col min="2313" max="2313" width="0" style="17" hidden="1" customWidth="1"/>
    <col min="2314" max="2314" width="14.85546875" style="17" bestFit="1" customWidth="1"/>
    <col min="2315" max="2315" width="12.85546875" style="17" bestFit="1" customWidth="1"/>
    <col min="2316" max="2316" width="9.85546875" style="17" customWidth="1"/>
    <col min="2317" max="2317" width="12" style="17" bestFit="1" customWidth="1"/>
    <col min="2318" max="2318" width="7.5703125" style="17" bestFit="1" customWidth="1"/>
    <col min="2319" max="2319" width="13.28515625" style="17" customWidth="1"/>
    <col min="2320" max="2559" width="9.140625" style="17"/>
    <col min="2560" max="2560" width="38.28515625" style="17" bestFit="1" customWidth="1"/>
    <col min="2561" max="2561" width="21" style="17" customWidth="1"/>
    <col min="2562" max="2562" width="7" style="17" bestFit="1" customWidth="1"/>
    <col min="2563" max="2563" width="5.28515625" style="17" bestFit="1" customWidth="1"/>
    <col min="2564" max="2564" width="18.140625" style="17" bestFit="1" customWidth="1"/>
    <col min="2565" max="2565" width="8" style="17" customWidth="1"/>
    <col min="2566" max="2566" width="20.140625" style="17" bestFit="1" customWidth="1"/>
    <col min="2567" max="2567" width="17.5703125" style="17" bestFit="1" customWidth="1"/>
    <col min="2568" max="2568" width="14.85546875" style="17" bestFit="1" customWidth="1"/>
    <col min="2569" max="2569" width="0" style="17" hidden="1" customWidth="1"/>
    <col min="2570" max="2570" width="14.85546875" style="17" bestFit="1" customWidth="1"/>
    <col min="2571" max="2571" width="12.85546875" style="17" bestFit="1" customWidth="1"/>
    <col min="2572" max="2572" width="9.85546875" style="17" customWidth="1"/>
    <col min="2573" max="2573" width="12" style="17" bestFit="1" customWidth="1"/>
    <col min="2574" max="2574" width="7.5703125" style="17" bestFit="1" customWidth="1"/>
    <col min="2575" max="2575" width="13.28515625" style="17" customWidth="1"/>
    <col min="2576" max="2815" width="9.140625" style="17"/>
    <col min="2816" max="2816" width="38.28515625" style="17" bestFit="1" customWidth="1"/>
    <col min="2817" max="2817" width="21" style="17" customWidth="1"/>
    <col min="2818" max="2818" width="7" style="17" bestFit="1" customWidth="1"/>
    <col min="2819" max="2819" width="5.28515625" style="17" bestFit="1" customWidth="1"/>
    <col min="2820" max="2820" width="18.140625" style="17" bestFit="1" customWidth="1"/>
    <col min="2821" max="2821" width="8" style="17" customWidth="1"/>
    <col min="2822" max="2822" width="20.140625" style="17" bestFit="1" customWidth="1"/>
    <col min="2823" max="2823" width="17.5703125" style="17" bestFit="1" customWidth="1"/>
    <col min="2824" max="2824" width="14.85546875" style="17" bestFit="1" customWidth="1"/>
    <col min="2825" max="2825" width="0" style="17" hidden="1" customWidth="1"/>
    <col min="2826" max="2826" width="14.85546875" style="17" bestFit="1" customWidth="1"/>
    <col min="2827" max="2827" width="12.85546875" style="17" bestFit="1" customWidth="1"/>
    <col min="2828" max="2828" width="9.85546875" style="17" customWidth="1"/>
    <col min="2829" max="2829" width="12" style="17" bestFit="1" customWidth="1"/>
    <col min="2830" max="2830" width="7.5703125" style="17" bestFit="1" customWidth="1"/>
    <col min="2831" max="2831" width="13.28515625" style="17" customWidth="1"/>
    <col min="2832" max="3071" width="9.140625" style="17"/>
    <col min="3072" max="3072" width="38.28515625" style="17" bestFit="1" customWidth="1"/>
    <col min="3073" max="3073" width="21" style="17" customWidth="1"/>
    <col min="3074" max="3074" width="7" style="17" bestFit="1" customWidth="1"/>
    <col min="3075" max="3075" width="5.28515625" style="17" bestFit="1" customWidth="1"/>
    <col min="3076" max="3076" width="18.140625" style="17" bestFit="1" customWidth="1"/>
    <col min="3077" max="3077" width="8" style="17" customWidth="1"/>
    <col min="3078" max="3078" width="20.140625" style="17" bestFit="1" customWidth="1"/>
    <col min="3079" max="3079" width="17.5703125" style="17" bestFit="1" customWidth="1"/>
    <col min="3080" max="3080" width="14.85546875" style="17" bestFit="1" customWidth="1"/>
    <col min="3081" max="3081" width="0" style="17" hidden="1" customWidth="1"/>
    <col min="3082" max="3082" width="14.85546875" style="17" bestFit="1" customWidth="1"/>
    <col min="3083" max="3083" width="12.85546875" style="17" bestFit="1" customWidth="1"/>
    <col min="3084" max="3084" width="9.85546875" style="17" customWidth="1"/>
    <col min="3085" max="3085" width="12" style="17" bestFit="1" customWidth="1"/>
    <col min="3086" max="3086" width="7.5703125" style="17" bestFit="1" customWidth="1"/>
    <col min="3087" max="3087" width="13.28515625" style="17" customWidth="1"/>
    <col min="3088" max="3327" width="9.140625" style="17"/>
    <col min="3328" max="3328" width="38.28515625" style="17" bestFit="1" customWidth="1"/>
    <col min="3329" max="3329" width="21" style="17" customWidth="1"/>
    <col min="3330" max="3330" width="7" style="17" bestFit="1" customWidth="1"/>
    <col min="3331" max="3331" width="5.28515625" style="17" bestFit="1" customWidth="1"/>
    <col min="3332" max="3332" width="18.140625" style="17" bestFit="1" customWidth="1"/>
    <col min="3333" max="3333" width="8" style="17" customWidth="1"/>
    <col min="3334" max="3334" width="20.140625" style="17" bestFit="1" customWidth="1"/>
    <col min="3335" max="3335" width="17.5703125" style="17" bestFit="1" customWidth="1"/>
    <col min="3336" max="3336" width="14.85546875" style="17" bestFit="1" customWidth="1"/>
    <col min="3337" max="3337" width="0" style="17" hidden="1" customWidth="1"/>
    <col min="3338" max="3338" width="14.85546875" style="17" bestFit="1" customWidth="1"/>
    <col min="3339" max="3339" width="12.85546875" style="17" bestFit="1" customWidth="1"/>
    <col min="3340" max="3340" width="9.85546875" style="17" customWidth="1"/>
    <col min="3341" max="3341" width="12" style="17" bestFit="1" customWidth="1"/>
    <col min="3342" max="3342" width="7.5703125" style="17" bestFit="1" customWidth="1"/>
    <col min="3343" max="3343" width="13.28515625" style="17" customWidth="1"/>
    <col min="3344" max="3583" width="9.140625" style="17"/>
    <col min="3584" max="3584" width="38.28515625" style="17" bestFit="1" customWidth="1"/>
    <col min="3585" max="3585" width="21" style="17" customWidth="1"/>
    <col min="3586" max="3586" width="7" style="17" bestFit="1" customWidth="1"/>
    <col min="3587" max="3587" width="5.28515625" style="17" bestFit="1" customWidth="1"/>
    <col min="3588" max="3588" width="18.140625" style="17" bestFit="1" customWidth="1"/>
    <col min="3589" max="3589" width="8" style="17" customWidth="1"/>
    <col min="3590" max="3590" width="20.140625" style="17" bestFit="1" customWidth="1"/>
    <col min="3591" max="3591" width="17.5703125" style="17" bestFit="1" customWidth="1"/>
    <col min="3592" max="3592" width="14.85546875" style="17" bestFit="1" customWidth="1"/>
    <col min="3593" max="3593" width="0" style="17" hidden="1" customWidth="1"/>
    <col min="3594" max="3594" width="14.85546875" style="17" bestFit="1" customWidth="1"/>
    <col min="3595" max="3595" width="12.85546875" style="17" bestFit="1" customWidth="1"/>
    <col min="3596" max="3596" width="9.85546875" style="17" customWidth="1"/>
    <col min="3597" max="3597" width="12" style="17" bestFit="1" customWidth="1"/>
    <col min="3598" max="3598" width="7.5703125" style="17" bestFit="1" customWidth="1"/>
    <col min="3599" max="3599" width="13.28515625" style="17" customWidth="1"/>
    <col min="3600" max="3839" width="9.140625" style="17"/>
    <col min="3840" max="3840" width="38.28515625" style="17" bestFit="1" customWidth="1"/>
    <col min="3841" max="3841" width="21" style="17" customWidth="1"/>
    <col min="3842" max="3842" width="7" style="17" bestFit="1" customWidth="1"/>
    <col min="3843" max="3843" width="5.28515625" style="17" bestFit="1" customWidth="1"/>
    <col min="3844" max="3844" width="18.140625" style="17" bestFit="1" customWidth="1"/>
    <col min="3845" max="3845" width="8" style="17" customWidth="1"/>
    <col min="3846" max="3846" width="20.140625" style="17" bestFit="1" customWidth="1"/>
    <col min="3847" max="3847" width="17.5703125" style="17" bestFit="1" customWidth="1"/>
    <col min="3848" max="3848" width="14.85546875" style="17" bestFit="1" customWidth="1"/>
    <col min="3849" max="3849" width="0" style="17" hidden="1" customWidth="1"/>
    <col min="3850" max="3850" width="14.85546875" style="17" bestFit="1" customWidth="1"/>
    <col min="3851" max="3851" width="12.85546875" style="17" bestFit="1" customWidth="1"/>
    <col min="3852" max="3852" width="9.85546875" style="17" customWidth="1"/>
    <col min="3853" max="3853" width="12" style="17" bestFit="1" customWidth="1"/>
    <col min="3854" max="3854" width="7.5703125" style="17" bestFit="1" customWidth="1"/>
    <col min="3855" max="3855" width="13.28515625" style="17" customWidth="1"/>
    <col min="3856" max="4095" width="9.140625" style="17"/>
    <col min="4096" max="4096" width="38.28515625" style="17" bestFit="1" customWidth="1"/>
    <col min="4097" max="4097" width="21" style="17" customWidth="1"/>
    <col min="4098" max="4098" width="7" style="17" bestFit="1" customWidth="1"/>
    <col min="4099" max="4099" width="5.28515625" style="17" bestFit="1" customWidth="1"/>
    <col min="4100" max="4100" width="18.140625" style="17" bestFit="1" customWidth="1"/>
    <col min="4101" max="4101" width="8" style="17" customWidth="1"/>
    <col min="4102" max="4102" width="20.140625" style="17" bestFit="1" customWidth="1"/>
    <col min="4103" max="4103" width="17.5703125" style="17" bestFit="1" customWidth="1"/>
    <col min="4104" max="4104" width="14.85546875" style="17" bestFit="1" customWidth="1"/>
    <col min="4105" max="4105" width="0" style="17" hidden="1" customWidth="1"/>
    <col min="4106" max="4106" width="14.85546875" style="17" bestFit="1" customWidth="1"/>
    <col min="4107" max="4107" width="12.85546875" style="17" bestFit="1" customWidth="1"/>
    <col min="4108" max="4108" width="9.85546875" style="17" customWidth="1"/>
    <col min="4109" max="4109" width="12" style="17" bestFit="1" customWidth="1"/>
    <col min="4110" max="4110" width="7.5703125" style="17" bestFit="1" customWidth="1"/>
    <col min="4111" max="4111" width="13.28515625" style="17" customWidth="1"/>
    <col min="4112" max="4351" width="9.140625" style="17"/>
    <col min="4352" max="4352" width="38.28515625" style="17" bestFit="1" customWidth="1"/>
    <col min="4353" max="4353" width="21" style="17" customWidth="1"/>
    <col min="4354" max="4354" width="7" style="17" bestFit="1" customWidth="1"/>
    <col min="4355" max="4355" width="5.28515625" style="17" bestFit="1" customWidth="1"/>
    <col min="4356" max="4356" width="18.140625" style="17" bestFit="1" customWidth="1"/>
    <col min="4357" max="4357" width="8" style="17" customWidth="1"/>
    <col min="4358" max="4358" width="20.140625" style="17" bestFit="1" customWidth="1"/>
    <col min="4359" max="4359" width="17.5703125" style="17" bestFit="1" customWidth="1"/>
    <col min="4360" max="4360" width="14.85546875" style="17" bestFit="1" customWidth="1"/>
    <col min="4361" max="4361" width="0" style="17" hidden="1" customWidth="1"/>
    <col min="4362" max="4362" width="14.85546875" style="17" bestFit="1" customWidth="1"/>
    <col min="4363" max="4363" width="12.85546875" style="17" bestFit="1" customWidth="1"/>
    <col min="4364" max="4364" width="9.85546875" style="17" customWidth="1"/>
    <col min="4365" max="4365" width="12" style="17" bestFit="1" customWidth="1"/>
    <col min="4366" max="4366" width="7.5703125" style="17" bestFit="1" customWidth="1"/>
    <col min="4367" max="4367" width="13.28515625" style="17" customWidth="1"/>
    <col min="4368" max="4607" width="9.140625" style="17"/>
    <col min="4608" max="4608" width="38.28515625" style="17" bestFit="1" customWidth="1"/>
    <col min="4609" max="4609" width="21" style="17" customWidth="1"/>
    <col min="4610" max="4610" width="7" style="17" bestFit="1" customWidth="1"/>
    <col min="4611" max="4611" width="5.28515625" style="17" bestFit="1" customWidth="1"/>
    <col min="4612" max="4612" width="18.140625" style="17" bestFit="1" customWidth="1"/>
    <col min="4613" max="4613" width="8" style="17" customWidth="1"/>
    <col min="4614" max="4614" width="20.140625" style="17" bestFit="1" customWidth="1"/>
    <col min="4615" max="4615" width="17.5703125" style="17" bestFit="1" customWidth="1"/>
    <col min="4616" max="4616" width="14.85546875" style="17" bestFit="1" customWidth="1"/>
    <col min="4617" max="4617" width="0" style="17" hidden="1" customWidth="1"/>
    <col min="4618" max="4618" width="14.85546875" style="17" bestFit="1" customWidth="1"/>
    <col min="4619" max="4619" width="12.85546875" style="17" bestFit="1" customWidth="1"/>
    <col min="4620" max="4620" width="9.85546875" style="17" customWidth="1"/>
    <col min="4621" max="4621" width="12" style="17" bestFit="1" customWidth="1"/>
    <col min="4622" max="4622" width="7.5703125" style="17" bestFit="1" customWidth="1"/>
    <col min="4623" max="4623" width="13.28515625" style="17" customWidth="1"/>
    <col min="4624" max="4863" width="9.140625" style="17"/>
    <col min="4864" max="4864" width="38.28515625" style="17" bestFit="1" customWidth="1"/>
    <col min="4865" max="4865" width="21" style="17" customWidth="1"/>
    <col min="4866" max="4866" width="7" style="17" bestFit="1" customWidth="1"/>
    <col min="4867" max="4867" width="5.28515625" style="17" bestFit="1" customWidth="1"/>
    <col min="4868" max="4868" width="18.140625" style="17" bestFit="1" customWidth="1"/>
    <col min="4869" max="4869" width="8" style="17" customWidth="1"/>
    <col min="4870" max="4870" width="20.140625" style="17" bestFit="1" customWidth="1"/>
    <col min="4871" max="4871" width="17.5703125" style="17" bestFit="1" customWidth="1"/>
    <col min="4872" max="4872" width="14.85546875" style="17" bestFit="1" customWidth="1"/>
    <col min="4873" max="4873" width="0" style="17" hidden="1" customWidth="1"/>
    <col min="4874" max="4874" width="14.85546875" style="17" bestFit="1" customWidth="1"/>
    <col min="4875" max="4875" width="12.85546875" style="17" bestFit="1" customWidth="1"/>
    <col min="4876" max="4876" width="9.85546875" style="17" customWidth="1"/>
    <col min="4877" max="4877" width="12" style="17" bestFit="1" customWidth="1"/>
    <col min="4878" max="4878" width="7.5703125" style="17" bestFit="1" customWidth="1"/>
    <col min="4879" max="4879" width="13.28515625" style="17" customWidth="1"/>
    <col min="4880" max="5119" width="9.140625" style="17"/>
    <col min="5120" max="5120" width="38.28515625" style="17" bestFit="1" customWidth="1"/>
    <col min="5121" max="5121" width="21" style="17" customWidth="1"/>
    <col min="5122" max="5122" width="7" style="17" bestFit="1" customWidth="1"/>
    <col min="5123" max="5123" width="5.28515625" style="17" bestFit="1" customWidth="1"/>
    <col min="5124" max="5124" width="18.140625" style="17" bestFit="1" customWidth="1"/>
    <col min="5125" max="5125" width="8" style="17" customWidth="1"/>
    <col min="5126" max="5126" width="20.140625" style="17" bestFit="1" customWidth="1"/>
    <col min="5127" max="5127" width="17.5703125" style="17" bestFit="1" customWidth="1"/>
    <col min="5128" max="5128" width="14.85546875" style="17" bestFit="1" customWidth="1"/>
    <col min="5129" max="5129" width="0" style="17" hidden="1" customWidth="1"/>
    <col min="5130" max="5130" width="14.85546875" style="17" bestFit="1" customWidth="1"/>
    <col min="5131" max="5131" width="12.85546875" style="17" bestFit="1" customWidth="1"/>
    <col min="5132" max="5132" width="9.85546875" style="17" customWidth="1"/>
    <col min="5133" max="5133" width="12" style="17" bestFit="1" customWidth="1"/>
    <col min="5134" max="5134" width="7.5703125" style="17" bestFit="1" customWidth="1"/>
    <col min="5135" max="5135" width="13.28515625" style="17" customWidth="1"/>
    <col min="5136" max="5375" width="9.140625" style="17"/>
    <col min="5376" max="5376" width="38.28515625" style="17" bestFit="1" customWidth="1"/>
    <col min="5377" max="5377" width="21" style="17" customWidth="1"/>
    <col min="5378" max="5378" width="7" style="17" bestFit="1" customWidth="1"/>
    <col min="5379" max="5379" width="5.28515625" style="17" bestFit="1" customWidth="1"/>
    <col min="5380" max="5380" width="18.140625" style="17" bestFit="1" customWidth="1"/>
    <col min="5381" max="5381" width="8" style="17" customWidth="1"/>
    <col min="5382" max="5382" width="20.140625" style="17" bestFit="1" customWidth="1"/>
    <col min="5383" max="5383" width="17.5703125" style="17" bestFit="1" customWidth="1"/>
    <col min="5384" max="5384" width="14.85546875" style="17" bestFit="1" customWidth="1"/>
    <col min="5385" max="5385" width="0" style="17" hidden="1" customWidth="1"/>
    <col min="5386" max="5386" width="14.85546875" style="17" bestFit="1" customWidth="1"/>
    <col min="5387" max="5387" width="12.85546875" style="17" bestFit="1" customWidth="1"/>
    <col min="5388" max="5388" width="9.85546875" style="17" customWidth="1"/>
    <col min="5389" max="5389" width="12" style="17" bestFit="1" customWidth="1"/>
    <col min="5390" max="5390" width="7.5703125" style="17" bestFit="1" customWidth="1"/>
    <col min="5391" max="5391" width="13.28515625" style="17" customWidth="1"/>
    <col min="5392" max="5631" width="9.140625" style="17"/>
    <col min="5632" max="5632" width="38.28515625" style="17" bestFit="1" customWidth="1"/>
    <col min="5633" max="5633" width="21" style="17" customWidth="1"/>
    <col min="5634" max="5634" width="7" style="17" bestFit="1" customWidth="1"/>
    <col min="5635" max="5635" width="5.28515625" style="17" bestFit="1" customWidth="1"/>
    <col min="5636" max="5636" width="18.140625" style="17" bestFit="1" customWidth="1"/>
    <col min="5637" max="5637" width="8" style="17" customWidth="1"/>
    <col min="5638" max="5638" width="20.140625" style="17" bestFit="1" customWidth="1"/>
    <col min="5639" max="5639" width="17.5703125" style="17" bestFit="1" customWidth="1"/>
    <col min="5640" max="5640" width="14.85546875" style="17" bestFit="1" customWidth="1"/>
    <col min="5641" max="5641" width="0" style="17" hidden="1" customWidth="1"/>
    <col min="5642" max="5642" width="14.85546875" style="17" bestFit="1" customWidth="1"/>
    <col min="5643" max="5643" width="12.85546875" style="17" bestFit="1" customWidth="1"/>
    <col min="5644" max="5644" width="9.85546875" style="17" customWidth="1"/>
    <col min="5645" max="5645" width="12" style="17" bestFit="1" customWidth="1"/>
    <col min="5646" max="5646" width="7.5703125" style="17" bestFit="1" customWidth="1"/>
    <col min="5647" max="5647" width="13.28515625" style="17" customWidth="1"/>
    <col min="5648" max="5887" width="9.140625" style="17"/>
    <col min="5888" max="5888" width="38.28515625" style="17" bestFit="1" customWidth="1"/>
    <col min="5889" max="5889" width="21" style="17" customWidth="1"/>
    <col min="5890" max="5890" width="7" style="17" bestFit="1" customWidth="1"/>
    <col min="5891" max="5891" width="5.28515625" style="17" bestFit="1" customWidth="1"/>
    <col min="5892" max="5892" width="18.140625" style="17" bestFit="1" customWidth="1"/>
    <col min="5893" max="5893" width="8" style="17" customWidth="1"/>
    <col min="5894" max="5894" width="20.140625" style="17" bestFit="1" customWidth="1"/>
    <col min="5895" max="5895" width="17.5703125" style="17" bestFit="1" customWidth="1"/>
    <col min="5896" max="5896" width="14.85546875" style="17" bestFit="1" customWidth="1"/>
    <col min="5897" max="5897" width="0" style="17" hidden="1" customWidth="1"/>
    <col min="5898" max="5898" width="14.85546875" style="17" bestFit="1" customWidth="1"/>
    <col min="5899" max="5899" width="12.85546875" style="17" bestFit="1" customWidth="1"/>
    <col min="5900" max="5900" width="9.85546875" style="17" customWidth="1"/>
    <col min="5901" max="5901" width="12" style="17" bestFit="1" customWidth="1"/>
    <col min="5902" max="5902" width="7.5703125" style="17" bestFit="1" customWidth="1"/>
    <col min="5903" max="5903" width="13.28515625" style="17" customWidth="1"/>
    <col min="5904" max="6143" width="9.140625" style="17"/>
    <col min="6144" max="6144" width="38.28515625" style="17" bestFit="1" customWidth="1"/>
    <col min="6145" max="6145" width="21" style="17" customWidth="1"/>
    <col min="6146" max="6146" width="7" style="17" bestFit="1" customWidth="1"/>
    <col min="6147" max="6147" width="5.28515625" style="17" bestFit="1" customWidth="1"/>
    <col min="6148" max="6148" width="18.140625" style="17" bestFit="1" customWidth="1"/>
    <col min="6149" max="6149" width="8" style="17" customWidth="1"/>
    <col min="6150" max="6150" width="20.140625" style="17" bestFit="1" customWidth="1"/>
    <col min="6151" max="6151" width="17.5703125" style="17" bestFit="1" customWidth="1"/>
    <col min="6152" max="6152" width="14.85546875" style="17" bestFit="1" customWidth="1"/>
    <col min="6153" max="6153" width="0" style="17" hidden="1" customWidth="1"/>
    <col min="6154" max="6154" width="14.85546875" style="17" bestFit="1" customWidth="1"/>
    <col min="6155" max="6155" width="12.85546875" style="17" bestFit="1" customWidth="1"/>
    <col min="6156" max="6156" width="9.85546875" style="17" customWidth="1"/>
    <col min="6157" max="6157" width="12" style="17" bestFit="1" customWidth="1"/>
    <col min="6158" max="6158" width="7.5703125" style="17" bestFit="1" customWidth="1"/>
    <col min="6159" max="6159" width="13.28515625" style="17" customWidth="1"/>
    <col min="6160" max="6399" width="9.140625" style="17"/>
    <col min="6400" max="6400" width="38.28515625" style="17" bestFit="1" customWidth="1"/>
    <col min="6401" max="6401" width="21" style="17" customWidth="1"/>
    <col min="6402" max="6402" width="7" style="17" bestFit="1" customWidth="1"/>
    <col min="6403" max="6403" width="5.28515625" style="17" bestFit="1" customWidth="1"/>
    <col min="6404" max="6404" width="18.140625" style="17" bestFit="1" customWidth="1"/>
    <col min="6405" max="6405" width="8" style="17" customWidth="1"/>
    <col min="6406" max="6406" width="20.140625" style="17" bestFit="1" customWidth="1"/>
    <col min="6407" max="6407" width="17.5703125" style="17" bestFit="1" customWidth="1"/>
    <col min="6408" max="6408" width="14.85546875" style="17" bestFit="1" customWidth="1"/>
    <col min="6409" max="6409" width="0" style="17" hidden="1" customWidth="1"/>
    <col min="6410" max="6410" width="14.85546875" style="17" bestFit="1" customWidth="1"/>
    <col min="6411" max="6411" width="12.85546875" style="17" bestFit="1" customWidth="1"/>
    <col min="6412" max="6412" width="9.85546875" style="17" customWidth="1"/>
    <col min="6413" max="6413" width="12" style="17" bestFit="1" customWidth="1"/>
    <col min="6414" max="6414" width="7.5703125" style="17" bestFit="1" customWidth="1"/>
    <col min="6415" max="6415" width="13.28515625" style="17" customWidth="1"/>
    <col min="6416" max="6655" width="9.140625" style="17"/>
    <col min="6656" max="6656" width="38.28515625" style="17" bestFit="1" customWidth="1"/>
    <col min="6657" max="6657" width="21" style="17" customWidth="1"/>
    <col min="6658" max="6658" width="7" style="17" bestFit="1" customWidth="1"/>
    <col min="6659" max="6659" width="5.28515625" style="17" bestFit="1" customWidth="1"/>
    <col min="6660" max="6660" width="18.140625" style="17" bestFit="1" customWidth="1"/>
    <col min="6661" max="6661" width="8" style="17" customWidth="1"/>
    <col min="6662" max="6662" width="20.140625" style="17" bestFit="1" customWidth="1"/>
    <col min="6663" max="6663" width="17.5703125" style="17" bestFit="1" customWidth="1"/>
    <col min="6664" max="6664" width="14.85546875" style="17" bestFit="1" customWidth="1"/>
    <col min="6665" max="6665" width="0" style="17" hidden="1" customWidth="1"/>
    <col min="6666" max="6666" width="14.85546875" style="17" bestFit="1" customWidth="1"/>
    <col min="6667" max="6667" width="12.85546875" style="17" bestFit="1" customWidth="1"/>
    <col min="6668" max="6668" width="9.85546875" style="17" customWidth="1"/>
    <col min="6669" max="6669" width="12" style="17" bestFit="1" customWidth="1"/>
    <col min="6670" max="6670" width="7.5703125" style="17" bestFit="1" customWidth="1"/>
    <col min="6671" max="6671" width="13.28515625" style="17" customWidth="1"/>
    <col min="6672" max="6911" width="9.140625" style="17"/>
    <col min="6912" max="6912" width="38.28515625" style="17" bestFit="1" customWidth="1"/>
    <col min="6913" max="6913" width="21" style="17" customWidth="1"/>
    <col min="6914" max="6914" width="7" style="17" bestFit="1" customWidth="1"/>
    <col min="6915" max="6915" width="5.28515625" style="17" bestFit="1" customWidth="1"/>
    <col min="6916" max="6916" width="18.140625" style="17" bestFit="1" customWidth="1"/>
    <col min="6917" max="6917" width="8" style="17" customWidth="1"/>
    <col min="6918" max="6918" width="20.140625" style="17" bestFit="1" customWidth="1"/>
    <col min="6919" max="6919" width="17.5703125" style="17" bestFit="1" customWidth="1"/>
    <col min="6920" max="6920" width="14.85546875" style="17" bestFit="1" customWidth="1"/>
    <col min="6921" max="6921" width="0" style="17" hidden="1" customWidth="1"/>
    <col min="6922" max="6922" width="14.85546875" style="17" bestFit="1" customWidth="1"/>
    <col min="6923" max="6923" width="12.85546875" style="17" bestFit="1" customWidth="1"/>
    <col min="6924" max="6924" width="9.85546875" style="17" customWidth="1"/>
    <col min="6925" max="6925" width="12" style="17" bestFit="1" customWidth="1"/>
    <col min="6926" max="6926" width="7.5703125" style="17" bestFit="1" customWidth="1"/>
    <col min="6927" max="6927" width="13.28515625" style="17" customWidth="1"/>
    <col min="6928" max="7167" width="9.140625" style="17"/>
    <col min="7168" max="7168" width="38.28515625" style="17" bestFit="1" customWidth="1"/>
    <col min="7169" max="7169" width="21" style="17" customWidth="1"/>
    <col min="7170" max="7170" width="7" style="17" bestFit="1" customWidth="1"/>
    <col min="7171" max="7171" width="5.28515625" style="17" bestFit="1" customWidth="1"/>
    <col min="7172" max="7172" width="18.140625" style="17" bestFit="1" customWidth="1"/>
    <col min="7173" max="7173" width="8" style="17" customWidth="1"/>
    <col min="7174" max="7174" width="20.140625" style="17" bestFit="1" customWidth="1"/>
    <col min="7175" max="7175" width="17.5703125" style="17" bestFit="1" customWidth="1"/>
    <col min="7176" max="7176" width="14.85546875" style="17" bestFit="1" customWidth="1"/>
    <col min="7177" max="7177" width="0" style="17" hidden="1" customWidth="1"/>
    <col min="7178" max="7178" width="14.85546875" style="17" bestFit="1" customWidth="1"/>
    <col min="7179" max="7179" width="12.85546875" style="17" bestFit="1" customWidth="1"/>
    <col min="7180" max="7180" width="9.85546875" style="17" customWidth="1"/>
    <col min="7181" max="7181" width="12" style="17" bestFit="1" customWidth="1"/>
    <col min="7182" max="7182" width="7.5703125" style="17" bestFit="1" customWidth="1"/>
    <col min="7183" max="7183" width="13.28515625" style="17" customWidth="1"/>
    <col min="7184" max="7423" width="9.140625" style="17"/>
    <col min="7424" max="7424" width="38.28515625" style="17" bestFit="1" customWidth="1"/>
    <col min="7425" max="7425" width="21" style="17" customWidth="1"/>
    <col min="7426" max="7426" width="7" style="17" bestFit="1" customWidth="1"/>
    <col min="7427" max="7427" width="5.28515625" style="17" bestFit="1" customWidth="1"/>
    <col min="7428" max="7428" width="18.140625" style="17" bestFit="1" customWidth="1"/>
    <col min="7429" max="7429" width="8" style="17" customWidth="1"/>
    <col min="7430" max="7430" width="20.140625" style="17" bestFit="1" customWidth="1"/>
    <col min="7431" max="7431" width="17.5703125" style="17" bestFit="1" customWidth="1"/>
    <col min="7432" max="7432" width="14.85546875" style="17" bestFit="1" customWidth="1"/>
    <col min="7433" max="7433" width="0" style="17" hidden="1" customWidth="1"/>
    <col min="7434" max="7434" width="14.85546875" style="17" bestFit="1" customWidth="1"/>
    <col min="7435" max="7435" width="12.85546875" style="17" bestFit="1" customWidth="1"/>
    <col min="7436" max="7436" width="9.85546875" style="17" customWidth="1"/>
    <col min="7437" max="7437" width="12" style="17" bestFit="1" customWidth="1"/>
    <col min="7438" max="7438" width="7.5703125" style="17" bestFit="1" customWidth="1"/>
    <col min="7439" max="7439" width="13.28515625" style="17" customWidth="1"/>
    <col min="7440" max="7679" width="9.140625" style="17"/>
    <col min="7680" max="7680" width="38.28515625" style="17" bestFit="1" customWidth="1"/>
    <col min="7681" max="7681" width="21" style="17" customWidth="1"/>
    <col min="7682" max="7682" width="7" style="17" bestFit="1" customWidth="1"/>
    <col min="7683" max="7683" width="5.28515625" style="17" bestFit="1" customWidth="1"/>
    <col min="7684" max="7684" width="18.140625" style="17" bestFit="1" customWidth="1"/>
    <col min="7685" max="7685" width="8" style="17" customWidth="1"/>
    <col min="7686" max="7686" width="20.140625" style="17" bestFit="1" customWidth="1"/>
    <col min="7687" max="7687" width="17.5703125" style="17" bestFit="1" customWidth="1"/>
    <col min="7688" max="7688" width="14.85546875" style="17" bestFit="1" customWidth="1"/>
    <col min="7689" max="7689" width="0" style="17" hidden="1" customWidth="1"/>
    <col min="7690" max="7690" width="14.85546875" style="17" bestFit="1" customWidth="1"/>
    <col min="7691" max="7691" width="12.85546875" style="17" bestFit="1" customWidth="1"/>
    <col min="7692" max="7692" width="9.85546875" style="17" customWidth="1"/>
    <col min="7693" max="7693" width="12" style="17" bestFit="1" customWidth="1"/>
    <col min="7694" max="7694" width="7.5703125" style="17" bestFit="1" customWidth="1"/>
    <col min="7695" max="7695" width="13.28515625" style="17" customWidth="1"/>
    <col min="7696" max="7935" width="9.140625" style="17"/>
    <col min="7936" max="7936" width="38.28515625" style="17" bestFit="1" customWidth="1"/>
    <col min="7937" max="7937" width="21" style="17" customWidth="1"/>
    <col min="7938" max="7938" width="7" style="17" bestFit="1" customWidth="1"/>
    <col min="7939" max="7939" width="5.28515625" style="17" bestFit="1" customWidth="1"/>
    <col min="7940" max="7940" width="18.140625" style="17" bestFit="1" customWidth="1"/>
    <col min="7941" max="7941" width="8" style="17" customWidth="1"/>
    <col min="7942" max="7942" width="20.140625" style="17" bestFit="1" customWidth="1"/>
    <col min="7943" max="7943" width="17.5703125" style="17" bestFit="1" customWidth="1"/>
    <col min="7944" max="7944" width="14.85546875" style="17" bestFit="1" customWidth="1"/>
    <col min="7945" max="7945" width="0" style="17" hidden="1" customWidth="1"/>
    <col min="7946" max="7946" width="14.85546875" style="17" bestFit="1" customWidth="1"/>
    <col min="7947" max="7947" width="12.85546875" style="17" bestFit="1" customWidth="1"/>
    <col min="7948" max="7948" width="9.85546875" style="17" customWidth="1"/>
    <col min="7949" max="7949" width="12" style="17" bestFit="1" customWidth="1"/>
    <col min="7950" max="7950" width="7.5703125" style="17" bestFit="1" customWidth="1"/>
    <col min="7951" max="7951" width="13.28515625" style="17" customWidth="1"/>
    <col min="7952" max="8191" width="9.140625" style="17"/>
    <col min="8192" max="8192" width="38.28515625" style="17" bestFit="1" customWidth="1"/>
    <col min="8193" max="8193" width="21" style="17" customWidth="1"/>
    <col min="8194" max="8194" width="7" style="17" bestFit="1" customWidth="1"/>
    <col min="8195" max="8195" width="5.28515625" style="17" bestFit="1" customWidth="1"/>
    <col min="8196" max="8196" width="18.140625" style="17" bestFit="1" customWidth="1"/>
    <col min="8197" max="8197" width="8" style="17" customWidth="1"/>
    <col min="8198" max="8198" width="20.140625" style="17" bestFit="1" customWidth="1"/>
    <col min="8199" max="8199" width="17.5703125" style="17" bestFit="1" customWidth="1"/>
    <col min="8200" max="8200" width="14.85546875" style="17" bestFit="1" customWidth="1"/>
    <col min="8201" max="8201" width="0" style="17" hidden="1" customWidth="1"/>
    <col min="8202" max="8202" width="14.85546875" style="17" bestFit="1" customWidth="1"/>
    <col min="8203" max="8203" width="12.85546875" style="17" bestFit="1" customWidth="1"/>
    <col min="8204" max="8204" width="9.85546875" style="17" customWidth="1"/>
    <col min="8205" max="8205" width="12" style="17" bestFit="1" customWidth="1"/>
    <col min="8206" max="8206" width="7.5703125" style="17" bestFit="1" customWidth="1"/>
    <col min="8207" max="8207" width="13.28515625" style="17" customWidth="1"/>
    <col min="8208" max="8447" width="9.140625" style="17"/>
    <col min="8448" max="8448" width="38.28515625" style="17" bestFit="1" customWidth="1"/>
    <col min="8449" max="8449" width="21" style="17" customWidth="1"/>
    <col min="8450" max="8450" width="7" style="17" bestFit="1" customWidth="1"/>
    <col min="8451" max="8451" width="5.28515625" style="17" bestFit="1" customWidth="1"/>
    <col min="8452" max="8452" width="18.140625" style="17" bestFit="1" customWidth="1"/>
    <col min="8453" max="8453" width="8" style="17" customWidth="1"/>
    <col min="8454" max="8454" width="20.140625" style="17" bestFit="1" customWidth="1"/>
    <col min="8455" max="8455" width="17.5703125" style="17" bestFit="1" customWidth="1"/>
    <col min="8456" max="8456" width="14.85546875" style="17" bestFit="1" customWidth="1"/>
    <col min="8457" max="8457" width="0" style="17" hidden="1" customWidth="1"/>
    <col min="8458" max="8458" width="14.85546875" style="17" bestFit="1" customWidth="1"/>
    <col min="8459" max="8459" width="12.85546875" style="17" bestFit="1" customWidth="1"/>
    <col min="8460" max="8460" width="9.85546875" style="17" customWidth="1"/>
    <col min="8461" max="8461" width="12" style="17" bestFit="1" customWidth="1"/>
    <col min="8462" max="8462" width="7.5703125" style="17" bestFit="1" customWidth="1"/>
    <col min="8463" max="8463" width="13.28515625" style="17" customWidth="1"/>
    <col min="8464" max="8703" width="9.140625" style="17"/>
    <col min="8704" max="8704" width="38.28515625" style="17" bestFit="1" customWidth="1"/>
    <col min="8705" max="8705" width="21" style="17" customWidth="1"/>
    <col min="8706" max="8706" width="7" style="17" bestFit="1" customWidth="1"/>
    <col min="8707" max="8707" width="5.28515625" style="17" bestFit="1" customWidth="1"/>
    <col min="8708" max="8708" width="18.140625" style="17" bestFit="1" customWidth="1"/>
    <col min="8709" max="8709" width="8" style="17" customWidth="1"/>
    <col min="8710" max="8710" width="20.140625" style="17" bestFit="1" customWidth="1"/>
    <col min="8711" max="8711" width="17.5703125" style="17" bestFit="1" customWidth="1"/>
    <col min="8712" max="8712" width="14.85546875" style="17" bestFit="1" customWidth="1"/>
    <col min="8713" max="8713" width="0" style="17" hidden="1" customWidth="1"/>
    <col min="8714" max="8714" width="14.85546875" style="17" bestFit="1" customWidth="1"/>
    <col min="8715" max="8715" width="12.85546875" style="17" bestFit="1" customWidth="1"/>
    <col min="8716" max="8716" width="9.85546875" style="17" customWidth="1"/>
    <col min="8717" max="8717" width="12" style="17" bestFit="1" customWidth="1"/>
    <col min="8718" max="8718" width="7.5703125" style="17" bestFit="1" customWidth="1"/>
    <col min="8719" max="8719" width="13.28515625" style="17" customWidth="1"/>
    <col min="8720" max="8959" width="9.140625" style="17"/>
    <col min="8960" max="8960" width="38.28515625" style="17" bestFit="1" customWidth="1"/>
    <col min="8961" max="8961" width="21" style="17" customWidth="1"/>
    <col min="8962" max="8962" width="7" style="17" bestFit="1" customWidth="1"/>
    <col min="8963" max="8963" width="5.28515625" style="17" bestFit="1" customWidth="1"/>
    <col min="8964" max="8964" width="18.140625" style="17" bestFit="1" customWidth="1"/>
    <col min="8965" max="8965" width="8" style="17" customWidth="1"/>
    <col min="8966" max="8966" width="20.140625" style="17" bestFit="1" customWidth="1"/>
    <col min="8967" max="8967" width="17.5703125" style="17" bestFit="1" customWidth="1"/>
    <col min="8968" max="8968" width="14.85546875" style="17" bestFit="1" customWidth="1"/>
    <col min="8969" max="8969" width="0" style="17" hidden="1" customWidth="1"/>
    <col min="8970" max="8970" width="14.85546875" style="17" bestFit="1" customWidth="1"/>
    <col min="8971" max="8971" width="12.85546875" style="17" bestFit="1" customWidth="1"/>
    <col min="8972" max="8972" width="9.85546875" style="17" customWidth="1"/>
    <col min="8973" max="8973" width="12" style="17" bestFit="1" customWidth="1"/>
    <col min="8974" max="8974" width="7.5703125" style="17" bestFit="1" customWidth="1"/>
    <col min="8975" max="8975" width="13.28515625" style="17" customWidth="1"/>
    <col min="8976" max="9215" width="9.140625" style="17"/>
    <col min="9216" max="9216" width="38.28515625" style="17" bestFit="1" customWidth="1"/>
    <col min="9217" max="9217" width="21" style="17" customWidth="1"/>
    <col min="9218" max="9218" width="7" style="17" bestFit="1" customWidth="1"/>
    <col min="9219" max="9219" width="5.28515625" style="17" bestFit="1" customWidth="1"/>
    <col min="9220" max="9220" width="18.140625" style="17" bestFit="1" customWidth="1"/>
    <col min="9221" max="9221" width="8" style="17" customWidth="1"/>
    <col min="9222" max="9222" width="20.140625" style="17" bestFit="1" customWidth="1"/>
    <col min="9223" max="9223" width="17.5703125" style="17" bestFit="1" customWidth="1"/>
    <col min="9224" max="9224" width="14.85546875" style="17" bestFit="1" customWidth="1"/>
    <col min="9225" max="9225" width="0" style="17" hidden="1" customWidth="1"/>
    <col min="9226" max="9226" width="14.85546875" style="17" bestFit="1" customWidth="1"/>
    <col min="9227" max="9227" width="12.85546875" style="17" bestFit="1" customWidth="1"/>
    <col min="9228" max="9228" width="9.85546875" style="17" customWidth="1"/>
    <col min="9229" max="9229" width="12" style="17" bestFit="1" customWidth="1"/>
    <col min="9230" max="9230" width="7.5703125" style="17" bestFit="1" customWidth="1"/>
    <col min="9231" max="9231" width="13.28515625" style="17" customWidth="1"/>
    <col min="9232" max="9471" width="9.140625" style="17"/>
    <col min="9472" max="9472" width="38.28515625" style="17" bestFit="1" customWidth="1"/>
    <col min="9473" max="9473" width="21" style="17" customWidth="1"/>
    <col min="9474" max="9474" width="7" style="17" bestFit="1" customWidth="1"/>
    <col min="9475" max="9475" width="5.28515625" style="17" bestFit="1" customWidth="1"/>
    <col min="9476" max="9476" width="18.140625" style="17" bestFit="1" customWidth="1"/>
    <col min="9477" max="9477" width="8" style="17" customWidth="1"/>
    <col min="9478" max="9478" width="20.140625" style="17" bestFit="1" customWidth="1"/>
    <col min="9479" max="9479" width="17.5703125" style="17" bestFit="1" customWidth="1"/>
    <col min="9480" max="9480" width="14.85546875" style="17" bestFit="1" customWidth="1"/>
    <col min="9481" max="9481" width="0" style="17" hidden="1" customWidth="1"/>
    <col min="9482" max="9482" width="14.85546875" style="17" bestFit="1" customWidth="1"/>
    <col min="9483" max="9483" width="12.85546875" style="17" bestFit="1" customWidth="1"/>
    <col min="9484" max="9484" width="9.85546875" style="17" customWidth="1"/>
    <col min="9485" max="9485" width="12" style="17" bestFit="1" customWidth="1"/>
    <col min="9486" max="9486" width="7.5703125" style="17" bestFit="1" customWidth="1"/>
    <col min="9487" max="9487" width="13.28515625" style="17" customWidth="1"/>
    <col min="9488" max="9727" width="9.140625" style="17"/>
    <col min="9728" max="9728" width="38.28515625" style="17" bestFit="1" customWidth="1"/>
    <col min="9729" max="9729" width="21" style="17" customWidth="1"/>
    <col min="9730" max="9730" width="7" style="17" bestFit="1" customWidth="1"/>
    <col min="9731" max="9731" width="5.28515625" style="17" bestFit="1" customWidth="1"/>
    <col min="9732" max="9732" width="18.140625" style="17" bestFit="1" customWidth="1"/>
    <col min="9733" max="9733" width="8" style="17" customWidth="1"/>
    <col min="9734" max="9734" width="20.140625" style="17" bestFit="1" customWidth="1"/>
    <col min="9735" max="9735" width="17.5703125" style="17" bestFit="1" customWidth="1"/>
    <col min="9736" max="9736" width="14.85546875" style="17" bestFit="1" customWidth="1"/>
    <col min="9737" max="9737" width="0" style="17" hidden="1" customWidth="1"/>
    <col min="9738" max="9738" width="14.85546875" style="17" bestFit="1" customWidth="1"/>
    <col min="9739" max="9739" width="12.85546875" style="17" bestFit="1" customWidth="1"/>
    <col min="9740" max="9740" width="9.85546875" style="17" customWidth="1"/>
    <col min="9741" max="9741" width="12" style="17" bestFit="1" customWidth="1"/>
    <col min="9742" max="9742" width="7.5703125" style="17" bestFit="1" customWidth="1"/>
    <col min="9743" max="9743" width="13.28515625" style="17" customWidth="1"/>
    <col min="9744" max="9983" width="9.140625" style="17"/>
    <col min="9984" max="9984" width="38.28515625" style="17" bestFit="1" customWidth="1"/>
    <col min="9985" max="9985" width="21" style="17" customWidth="1"/>
    <col min="9986" max="9986" width="7" style="17" bestFit="1" customWidth="1"/>
    <col min="9987" max="9987" width="5.28515625" style="17" bestFit="1" customWidth="1"/>
    <col min="9988" max="9988" width="18.140625" style="17" bestFit="1" customWidth="1"/>
    <col min="9989" max="9989" width="8" style="17" customWidth="1"/>
    <col min="9990" max="9990" width="20.140625" style="17" bestFit="1" customWidth="1"/>
    <col min="9991" max="9991" width="17.5703125" style="17" bestFit="1" customWidth="1"/>
    <col min="9992" max="9992" width="14.85546875" style="17" bestFit="1" customWidth="1"/>
    <col min="9993" max="9993" width="0" style="17" hidden="1" customWidth="1"/>
    <col min="9994" max="9994" width="14.85546875" style="17" bestFit="1" customWidth="1"/>
    <col min="9995" max="9995" width="12.85546875" style="17" bestFit="1" customWidth="1"/>
    <col min="9996" max="9996" width="9.85546875" style="17" customWidth="1"/>
    <col min="9997" max="9997" width="12" style="17" bestFit="1" customWidth="1"/>
    <col min="9998" max="9998" width="7.5703125" style="17" bestFit="1" customWidth="1"/>
    <col min="9999" max="9999" width="13.28515625" style="17" customWidth="1"/>
    <col min="10000" max="10239" width="9.140625" style="17"/>
    <col min="10240" max="10240" width="38.28515625" style="17" bestFit="1" customWidth="1"/>
    <col min="10241" max="10241" width="21" style="17" customWidth="1"/>
    <col min="10242" max="10242" width="7" style="17" bestFit="1" customWidth="1"/>
    <col min="10243" max="10243" width="5.28515625" style="17" bestFit="1" customWidth="1"/>
    <col min="10244" max="10244" width="18.140625" style="17" bestFit="1" customWidth="1"/>
    <col min="10245" max="10245" width="8" style="17" customWidth="1"/>
    <col min="10246" max="10246" width="20.140625" style="17" bestFit="1" customWidth="1"/>
    <col min="10247" max="10247" width="17.5703125" style="17" bestFit="1" customWidth="1"/>
    <col min="10248" max="10248" width="14.85546875" style="17" bestFit="1" customWidth="1"/>
    <col min="10249" max="10249" width="0" style="17" hidden="1" customWidth="1"/>
    <col min="10250" max="10250" width="14.85546875" style="17" bestFit="1" customWidth="1"/>
    <col min="10251" max="10251" width="12.85546875" style="17" bestFit="1" customWidth="1"/>
    <col min="10252" max="10252" width="9.85546875" style="17" customWidth="1"/>
    <col min="10253" max="10253" width="12" style="17" bestFit="1" customWidth="1"/>
    <col min="10254" max="10254" width="7.5703125" style="17" bestFit="1" customWidth="1"/>
    <col min="10255" max="10255" width="13.28515625" style="17" customWidth="1"/>
    <col min="10256" max="10495" width="9.140625" style="17"/>
    <col min="10496" max="10496" width="38.28515625" style="17" bestFit="1" customWidth="1"/>
    <col min="10497" max="10497" width="21" style="17" customWidth="1"/>
    <col min="10498" max="10498" width="7" style="17" bestFit="1" customWidth="1"/>
    <col min="10499" max="10499" width="5.28515625" style="17" bestFit="1" customWidth="1"/>
    <col min="10500" max="10500" width="18.140625" style="17" bestFit="1" customWidth="1"/>
    <col min="10501" max="10501" width="8" style="17" customWidth="1"/>
    <col min="10502" max="10502" width="20.140625" style="17" bestFit="1" customWidth="1"/>
    <col min="10503" max="10503" width="17.5703125" style="17" bestFit="1" customWidth="1"/>
    <col min="10504" max="10504" width="14.85546875" style="17" bestFit="1" customWidth="1"/>
    <col min="10505" max="10505" width="0" style="17" hidden="1" customWidth="1"/>
    <col min="10506" max="10506" width="14.85546875" style="17" bestFit="1" customWidth="1"/>
    <col min="10507" max="10507" width="12.85546875" style="17" bestFit="1" customWidth="1"/>
    <col min="10508" max="10508" width="9.85546875" style="17" customWidth="1"/>
    <col min="10509" max="10509" width="12" style="17" bestFit="1" customWidth="1"/>
    <col min="10510" max="10510" width="7.5703125" style="17" bestFit="1" customWidth="1"/>
    <col min="10511" max="10511" width="13.28515625" style="17" customWidth="1"/>
    <col min="10512" max="10751" width="9.140625" style="17"/>
    <col min="10752" max="10752" width="38.28515625" style="17" bestFit="1" customWidth="1"/>
    <col min="10753" max="10753" width="21" style="17" customWidth="1"/>
    <col min="10754" max="10754" width="7" style="17" bestFit="1" customWidth="1"/>
    <col min="10755" max="10755" width="5.28515625" style="17" bestFit="1" customWidth="1"/>
    <col min="10756" max="10756" width="18.140625" style="17" bestFit="1" customWidth="1"/>
    <col min="10757" max="10757" width="8" style="17" customWidth="1"/>
    <col min="10758" max="10758" width="20.140625" style="17" bestFit="1" customWidth="1"/>
    <col min="10759" max="10759" width="17.5703125" style="17" bestFit="1" customWidth="1"/>
    <col min="10760" max="10760" width="14.85546875" style="17" bestFit="1" customWidth="1"/>
    <col min="10761" max="10761" width="0" style="17" hidden="1" customWidth="1"/>
    <col min="10762" max="10762" width="14.85546875" style="17" bestFit="1" customWidth="1"/>
    <col min="10763" max="10763" width="12.85546875" style="17" bestFit="1" customWidth="1"/>
    <col min="10764" max="10764" width="9.85546875" style="17" customWidth="1"/>
    <col min="10765" max="10765" width="12" style="17" bestFit="1" customWidth="1"/>
    <col min="10766" max="10766" width="7.5703125" style="17" bestFit="1" customWidth="1"/>
    <col min="10767" max="10767" width="13.28515625" style="17" customWidth="1"/>
    <col min="10768" max="11007" width="9.140625" style="17"/>
    <col min="11008" max="11008" width="38.28515625" style="17" bestFit="1" customWidth="1"/>
    <col min="11009" max="11009" width="21" style="17" customWidth="1"/>
    <col min="11010" max="11010" width="7" style="17" bestFit="1" customWidth="1"/>
    <col min="11011" max="11011" width="5.28515625" style="17" bestFit="1" customWidth="1"/>
    <col min="11012" max="11012" width="18.140625" style="17" bestFit="1" customWidth="1"/>
    <col min="11013" max="11013" width="8" style="17" customWidth="1"/>
    <col min="11014" max="11014" width="20.140625" style="17" bestFit="1" customWidth="1"/>
    <col min="11015" max="11015" width="17.5703125" style="17" bestFit="1" customWidth="1"/>
    <col min="11016" max="11016" width="14.85546875" style="17" bestFit="1" customWidth="1"/>
    <col min="11017" max="11017" width="0" style="17" hidden="1" customWidth="1"/>
    <col min="11018" max="11018" width="14.85546875" style="17" bestFit="1" customWidth="1"/>
    <col min="11019" max="11019" width="12.85546875" style="17" bestFit="1" customWidth="1"/>
    <col min="11020" max="11020" width="9.85546875" style="17" customWidth="1"/>
    <col min="11021" max="11021" width="12" style="17" bestFit="1" customWidth="1"/>
    <col min="11022" max="11022" width="7.5703125" style="17" bestFit="1" customWidth="1"/>
    <col min="11023" max="11023" width="13.28515625" style="17" customWidth="1"/>
    <col min="11024" max="11263" width="9.140625" style="17"/>
    <col min="11264" max="11264" width="38.28515625" style="17" bestFit="1" customWidth="1"/>
    <col min="11265" max="11265" width="21" style="17" customWidth="1"/>
    <col min="11266" max="11266" width="7" style="17" bestFit="1" customWidth="1"/>
    <col min="11267" max="11267" width="5.28515625" style="17" bestFit="1" customWidth="1"/>
    <col min="11268" max="11268" width="18.140625" style="17" bestFit="1" customWidth="1"/>
    <col min="11269" max="11269" width="8" style="17" customWidth="1"/>
    <col min="11270" max="11270" width="20.140625" style="17" bestFit="1" customWidth="1"/>
    <col min="11271" max="11271" width="17.5703125" style="17" bestFit="1" customWidth="1"/>
    <col min="11272" max="11272" width="14.85546875" style="17" bestFit="1" customWidth="1"/>
    <col min="11273" max="11273" width="0" style="17" hidden="1" customWidth="1"/>
    <col min="11274" max="11274" width="14.85546875" style="17" bestFit="1" customWidth="1"/>
    <col min="11275" max="11275" width="12.85546875" style="17" bestFit="1" customWidth="1"/>
    <col min="11276" max="11276" width="9.85546875" style="17" customWidth="1"/>
    <col min="11277" max="11277" width="12" style="17" bestFit="1" customWidth="1"/>
    <col min="11278" max="11278" width="7.5703125" style="17" bestFit="1" customWidth="1"/>
    <col min="11279" max="11279" width="13.28515625" style="17" customWidth="1"/>
    <col min="11280" max="11519" width="9.140625" style="17"/>
    <col min="11520" max="11520" width="38.28515625" style="17" bestFit="1" customWidth="1"/>
    <col min="11521" max="11521" width="21" style="17" customWidth="1"/>
    <col min="11522" max="11522" width="7" style="17" bestFit="1" customWidth="1"/>
    <col min="11523" max="11523" width="5.28515625" style="17" bestFit="1" customWidth="1"/>
    <col min="11524" max="11524" width="18.140625" style="17" bestFit="1" customWidth="1"/>
    <col min="11525" max="11525" width="8" style="17" customWidth="1"/>
    <col min="11526" max="11526" width="20.140625" style="17" bestFit="1" customWidth="1"/>
    <col min="11527" max="11527" width="17.5703125" style="17" bestFit="1" customWidth="1"/>
    <col min="11528" max="11528" width="14.85546875" style="17" bestFit="1" customWidth="1"/>
    <col min="11529" max="11529" width="0" style="17" hidden="1" customWidth="1"/>
    <col min="11530" max="11530" width="14.85546875" style="17" bestFit="1" customWidth="1"/>
    <col min="11531" max="11531" width="12.85546875" style="17" bestFit="1" customWidth="1"/>
    <col min="11532" max="11532" width="9.85546875" style="17" customWidth="1"/>
    <col min="11533" max="11533" width="12" style="17" bestFit="1" customWidth="1"/>
    <col min="11534" max="11534" width="7.5703125" style="17" bestFit="1" customWidth="1"/>
    <col min="11535" max="11535" width="13.28515625" style="17" customWidth="1"/>
    <col min="11536" max="11775" width="9.140625" style="17"/>
    <col min="11776" max="11776" width="38.28515625" style="17" bestFit="1" customWidth="1"/>
    <col min="11777" max="11777" width="21" style="17" customWidth="1"/>
    <col min="11778" max="11778" width="7" style="17" bestFit="1" customWidth="1"/>
    <col min="11779" max="11779" width="5.28515625" style="17" bestFit="1" customWidth="1"/>
    <col min="11780" max="11780" width="18.140625" style="17" bestFit="1" customWidth="1"/>
    <col min="11781" max="11781" width="8" style="17" customWidth="1"/>
    <col min="11782" max="11782" width="20.140625" style="17" bestFit="1" customWidth="1"/>
    <col min="11783" max="11783" width="17.5703125" style="17" bestFit="1" customWidth="1"/>
    <col min="11784" max="11784" width="14.85546875" style="17" bestFit="1" customWidth="1"/>
    <col min="11785" max="11785" width="0" style="17" hidden="1" customWidth="1"/>
    <col min="11786" max="11786" width="14.85546875" style="17" bestFit="1" customWidth="1"/>
    <col min="11787" max="11787" width="12.85546875" style="17" bestFit="1" customWidth="1"/>
    <col min="11788" max="11788" width="9.85546875" style="17" customWidth="1"/>
    <col min="11789" max="11789" width="12" style="17" bestFit="1" customWidth="1"/>
    <col min="11790" max="11790" width="7.5703125" style="17" bestFit="1" customWidth="1"/>
    <col min="11791" max="11791" width="13.28515625" style="17" customWidth="1"/>
    <col min="11792" max="12031" width="9.140625" style="17"/>
    <col min="12032" max="12032" width="38.28515625" style="17" bestFit="1" customWidth="1"/>
    <col min="12033" max="12033" width="21" style="17" customWidth="1"/>
    <col min="12034" max="12034" width="7" style="17" bestFit="1" customWidth="1"/>
    <col min="12035" max="12035" width="5.28515625" style="17" bestFit="1" customWidth="1"/>
    <col min="12036" max="12036" width="18.140625" style="17" bestFit="1" customWidth="1"/>
    <col min="12037" max="12037" width="8" style="17" customWidth="1"/>
    <col min="12038" max="12038" width="20.140625" style="17" bestFit="1" customWidth="1"/>
    <col min="12039" max="12039" width="17.5703125" style="17" bestFit="1" customWidth="1"/>
    <col min="12040" max="12040" width="14.85546875" style="17" bestFit="1" customWidth="1"/>
    <col min="12041" max="12041" width="0" style="17" hidden="1" customWidth="1"/>
    <col min="12042" max="12042" width="14.85546875" style="17" bestFit="1" customWidth="1"/>
    <col min="12043" max="12043" width="12.85546875" style="17" bestFit="1" customWidth="1"/>
    <col min="12044" max="12044" width="9.85546875" style="17" customWidth="1"/>
    <col min="12045" max="12045" width="12" style="17" bestFit="1" customWidth="1"/>
    <col min="12046" max="12046" width="7.5703125" style="17" bestFit="1" customWidth="1"/>
    <col min="12047" max="12047" width="13.28515625" style="17" customWidth="1"/>
    <col min="12048" max="12287" width="9.140625" style="17"/>
    <col min="12288" max="12288" width="38.28515625" style="17" bestFit="1" customWidth="1"/>
    <col min="12289" max="12289" width="21" style="17" customWidth="1"/>
    <col min="12290" max="12290" width="7" style="17" bestFit="1" customWidth="1"/>
    <col min="12291" max="12291" width="5.28515625" style="17" bestFit="1" customWidth="1"/>
    <col min="12292" max="12292" width="18.140625" style="17" bestFit="1" customWidth="1"/>
    <col min="12293" max="12293" width="8" style="17" customWidth="1"/>
    <col min="12294" max="12294" width="20.140625" style="17" bestFit="1" customWidth="1"/>
    <col min="12295" max="12295" width="17.5703125" style="17" bestFit="1" customWidth="1"/>
    <col min="12296" max="12296" width="14.85546875" style="17" bestFit="1" customWidth="1"/>
    <col min="12297" max="12297" width="0" style="17" hidden="1" customWidth="1"/>
    <col min="12298" max="12298" width="14.85546875" style="17" bestFit="1" customWidth="1"/>
    <col min="12299" max="12299" width="12.85546875" style="17" bestFit="1" customWidth="1"/>
    <col min="12300" max="12300" width="9.85546875" style="17" customWidth="1"/>
    <col min="12301" max="12301" width="12" style="17" bestFit="1" customWidth="1"/>
    <col min="12302" max="12302" width="7.5703125" style="17" bestFit="1" customWidth="1"/>
    <col min="12303" max="12303" width="13.28515625" style="17" customWidth="1"/>
    <col min="12304" max="12543" width="9.140625" style="17"/>
    <col min="12544" max="12544" width="38.28515625" style="17" bestFit="1" customWidth="1"/>
    <col min="12545" max="12545" width="21" style="17" customWidth="1"/>
    <col min="12546" max="12546" width="7" style="17" bestFit="1" customWidth="1"/>
    <col min="12547" max="12547" width="5.28515625" style="17" bestFit="1" customWidth="1"/>
    <col min="12548" max="12548" width="18.140625" style="17" bestFit="1" customWidth="1"/>
    <col min="12549" max="12549" width="8" style="17" customWidth="1"/>
    <col min="12550" max="12550" width="20.140625" style="17" bestFit="1" customWidth="1"/>
    <col min="12551" max="12551" width="17.5703125" style="17" bestFit="1" customWidth="1"/>
    <col min="12552" max="12552" width="14.85546875" style="17" bestFit="1" customWidth="1"/>
    <col min="12553" max="12553" width="0" style="17" hidden="1" customWidth="1"/>
    <col min="12554" max="12554" width="14.85546875" style="17" bestFit="1" customWidth="1"/>
    <col min="12555" max="12555" width="12.85546875" style="17" bestFit="1" customWidth="1"/>
    <col min="12556" max="12556" width="9.85546875" style="17" customWidth="1"/>
    <col min="12557" max="12557" width="12" style="17" bestFit="1" customWidth="1"/>
    <col min="12558" max="12558" width="7.5703125" style="17" bestFit="1" customWidth="1"/>
    <col min="12559" max="12559" width="13.28515625" style="17" customWidth="1"/>
    <col min="12560" max="12799" width="9.140625" style="17"/>
    <col min="12800" max="12800" width="38.28515625" style="17" bestFit="1" customWidth="1"/>
    <col min="12801" max="12801" width="21" style="17" customWidth="1"/>
    <col min="12802" max="12802" width="7" style="17" bestFit="1" customWidth="1"/>
    <col min="12803" max="12803" width="5.28515625" style="17" bestFit="1" customWidth="1"/>
    <col min="12804" max="12804" width="18.140625" style="17" bestFit="1" customWidth="1"/>
    <col min="12805" max="12805" width="8" style="17" customWidth="1"/>
    <col min="12806" max="12806" width="20.140625" style="17" bestFit="1" customWidth="1"/>
    <col min="12807" max="12807" width="17.5703125" style="17" bestFit="1" customWidth="1"/>
    <col min="12808" max="12808" width="14.85546875" style="17" bestFit="1" customWidth="1"/>
    <col min="12809" max="12809" width="0" style="17" hidden="1" customWidth="1"/>
    <col min="12810" max="12810" width="14.85546875" style="17" bestFit="1" customWidth="1"/>
    <col min="12811" max="12811" width="12.85546875" style="17" bestFit="1" customWidth="1"/>
    <col min="12812" max="12812" width="9.85546875" style="17" customWidth="1"/>
    <col min="12813" max="12813" width="12" style="17" bestFit="1" customWidth="1"/>
    <col min="12814" max="12814" width="7.5703125" style="17" bestFit="1" customWidth="1"/>
    <col min="12815" max="12815" width="13.28515625" style="17" customWidth="1"/>
    <col min="12816" max="13055" width="9.140625" style="17"/>
    <col min="13056" max="13056" width="38.28515625" style="17" bestFit="1" customWidth="1"/>
    <col min="13057" max="13057" width="21" style="17" customWidth="1"/>
    <col min="13058" max="13058" width="7" style="17" bestFit="1" customWidth="1"/>
    <col min="13059" max="13059" width="5.28515625" style="17" bestFit="1" customWidth="1"/>
    <col min="13060" max="13060" width="18.140625" style="17" bestFit="1" customWidth="1"/>
    <col min="13061" max="13061" width="8" style="17" customWidth="1"/>
    <col min="13062" max="13062" width="20.140625" style="17" bestFit="1" customWidth="1"/>
    <col min="13063" max="13063" width="17.5703125" style="17" bestFit="1" customWidth="1"/>
    <col min="13064" max="13064" width="14.85546875" style="17" bestFit="1" customWidth="1"/>
    <col min="13065" max="13065" width="0" style="17" hidden="1" customWidth="1"/>
    <col min="13066" max="13066" width="14.85546875" style="17" bestFit="1" customWidth="1"/>
    <col min="13067" max="13067" width="12.85546875" style="17" bestFit="1" customWidth="1"/>
    <col min="13068" max="13068" width="9.85546875" style="17" customWidth="1"/>
    <col min="13069" max="13069" width="12" style="17" bestFit="1" customWidth="1"/>
    <col min="13070" max="13070" width="7.5703125" style="17" bestFit="1" customWidth="1"/>
    <col min="13071" max="13071" width="13.28515625" style="17" customWidth="1"/>
    <col min="13072" max="13311" width="9.140625" style="17"/>
    <col min="13312" max="13312" width="38.28515625" style="17" bestFit="1" customWidth="1"/>
    <col min="13313" max="13313" width="21" style="17" customWidth="1"/>
    <col min="13314" max="13314" width="7" style="17" bestFit="1" customWidth="1"/>
    <col min="13315" max="13315" width="5.28515625" style="17" bestFit="1" customWidth="1"/>
    <col min="13316" max="13316" width="18.140625" style="17" bestFit="1" customWidth="1"/>
    <col min="13317" max="13317" width="8" style="17" customWidth="1"/>
    <col min="13318" max="13318" width="20.140625" style="17" bestFit="1" customWidth="1"/>
    <col min="13319" max="13319" width="17.5703125" style="17" bestFit="1" customWidth="1"/>
    <col min="13320" max="13320" width="14.85546875" style="17" bestFit="1" customWidth="1"/>
    <col min="13321" max="13321" width="0" style="17" hidden="1" customWidth="1"/>
    <col min="13322" max="13322" width="14.85546875" style="17" bestFit="1" customWidth="1"/>
    <col min="13323" max="13323" width="12.85546875" style="17" bestFit="1" customWidth="1"/>
    <col min="13324" max="13324" width="9.85546875" style="17" customWidth="1"/>
    <col min="13325" max="13325" width="12" style="17" bestFit="1" customWidth="1"/>
    <col min="13326" max="13326" width="7.5703125" style="17" bestFit="1" customWidth="1"/>
    <col min="13327" max="13327" width="13.28515625" style="17" customWidth="1"/>
    <col min="13328" max="13567" width="9.140625" style="17"/>
    <col min="13568" max="13568" width="38.28515625" style="17" bestFit="1" customWidth="1"/>
    <col min="13569" max="13569" width="21" style="17" customWidth="1"/>
    <col min="13570" max="13570" width="7" style="17" bestFit="1" customWidth="1"/>
    <col min="13571" max="13571" width="5.28515625" style="17" bestFit="1" customWidth="1"/>
    <col min="13572" max="13572" width="18.140625" style="17" bestFit="1" customWidth="1"/>
    <col min="13573" max="13573" width="8" style="17" customWidth="1"/>
    <col min="13574" max="13574" width="20.140625" style="17" bestFit="1" customWidth="1"/>
    <col min="13575" max="13575" width="17.5703125" style="17" bestFit="1" customWidth="1"/>
    <col min="13576" max="13576" width="14.85546875" style="17" bestFit="1" customWidth="1"/>
    <col min="13577" max="13577" width="0" style="17" hidden="1" customWidth="1"/>
    <col min="13578" max="13578" width="14.85546875" style="17" bestFit="1" customWidth="1"/>
    <col min="13579" max="13579" width="12.85546875" style="17" bestFit="1" customWidth="1"/>
    <col min="13580" max="13580" width="9.85546875" style="17" customWidth="1"/>
    <col min="13581" max="13581" width="12" style="17" bestFit="1" customWidth="1"/>
    <col min="13582" max="13582" width="7.5703125" style="17" bestFit="1" customWidth="1"/>
    <col min="13583" max="13583" width="13.28515625" style="17" customWidth="1"/>
    <col min="13584" max="13823" width="9.140625" style="17"/>
    <col min="13824" max="13824" width="38.28515625" style="17" bestFit="1" customWidth="1"/>
    <col min="13825" max="13825" width="21" style="17" customWidth="1"/>
    <col min="13826" max="13826" width="7" style="17" bestFit="1" customWidth="1"/>
    <col min="13827" max="13827" width="5.28515625" style="17" bestFit="1" customWidth="1"/>
    <col min="13828" max="13828" width="18.140625" style="17" bestFit="1" customWidth="1"/>
    <col min="13829" max="13829" width="8" style="17" customWidth="1"/>
    <col min="13830" max="13830" width="20.140625" style="17" bestFit="1" customWidth="1"/>
    <col min="13831" max="13831" width="17.5703125" style="17" bestFit="1" customWidth="1"/>
    <col min="13832" max="13832" width="14.85546875" style="17" bestFit="1" customWidth="1"/>
    <col min="13833" max="13833" width="0" style="17" hidden="1" customWidth="1"/>
    <col min="13834" max="13834" width="14.85546875" style="17" bestFit="1" customWidth="1"/>
    <col min="13835" max="13835" width="12.85546875" style="17" bestFit="1" customWidth="1"/>
    <col min="13836" max="13836" width="9.85546875" style="17" customWidth="1"/>
    <col min="13837" max="13837" width="12" style="17" bestFit="1" customWidth="1"/>
    <col min="13838" max="13838" width="7.5703125" style="17" bestFit="1" customWidth="1"/>
    <col min="13839" max="13839" width="13.28515625" style="17" customWidth="1"/>
    <col min="13840" max="14079" width="9.140625" style="17"/>
    <col min="14080" max="14080" width="38.28515625" style="17" bestFit="1" customWidth="1"/>
    <col min="14081" max="14081" width="21" style="17" customWidth="1"/>
    <col min="14082" max="14082" width="7" style="17" bestFit="1" customWidth="1"/>
    <col min="14083" max="14083" width="5.28515625" style="17" bestFit="1" customWidth="1"/>
    <col min="14084" max="14084" width="18.140625" style="17" bestFit="1" customWidth="1"/>
    <col min="14085" max="14085" width="8" style="17" customWidth="1"/>
    <col min="14086" max="14086" width="20.140625" style="17" bestFit="1" customWidth="1"/>
    <col min="14087" max="14087" width="17.5703125" style="17" bestFit="1" customWidth="1"/>
    <col min="14088" max="14088" width="14.85546875" style="17" bestFit="1" customWidth="1"/>
    <col min="14089" max="14089" width="0" style="17" hidden="1" customWidth="1"/>
    <col min="14090" max="14090" width="14.85546875" style="17" bestFit="1" customWidth="1"/>
    <col min="14091" max="14091" width="12.85546875" style="17" bestFit="1" customWidth="1"/>
    <col min="14092" max="14092" width="9.85546875" style="17" customWidth="1"/>
    <col min="14093" max="14093" width="12" style="17" bestFit="1" customWidth="1"/>
    <col min="14094" max="14094" width="7.5703125" style="17" bestFit="1" customWidth="1"/>
    <col min="14095" max="14095" width="13.28515625" style="17" customWidth="1"/>
    <col min="14096" max="14335" width="9.140625" style="17"/>
    <col min="14336" max="14336" width="38.28515625" style="17" bestFit="1" customWidth="1"/>
    <col min="14337" max="14337" width="21" style="17" customWidth="1"/>
    <col min="14338" max="14338" width="7" style="17" bestFit="1" customWidth="1"/>
    <col min="14339" max="14339" width="5.28515625" style="17" bestFit="1" customWidth="1"/>
    <col min="14340" max="14340" width="18.140625" style="17" bestFit="1" customWidth="1"/>
    <col min="14341" max="14341" width="8" style="17" customWidth="1"/>
    <col min="14342" max="14342" width="20.140625" style="17" bestFit="1" customWidth="1"/>
    <col min="14343" max="14343" width="17.5703125" style="17" bestFit="1" customWidth="1"/>
    <col min="14344" max="14344" width="14.85546875" style="17" bestFit="1" customWidth="1"/>
    <col min="14345" max="14345" width="0" style="17" hidden="1" customWidth="1"/>
    <col min="14346" max="14346" width="14.85546875" style="17" bestFit="1" customWidth="1"/>
    <col min="14347" max="14347" width="12.85546875" style="17" bestFit="1" customWidth="1"/>
    <col min="14348" max="14348" width="9.85546875" style="17" customWidth="1"/>
    <col min="14349" max="14349" width="12" style="17" bestFit="1" customWidth="1"/>
    <col min="14350" max="14350" width="7.5703125" style="17" bestFit="1" customWidth="1"/>
    <col min="14351" max="14351" width="13.28515625" style="17" customWidth="1"/>
    <col min="14352" max="14591" width="9.140625" style="17"/>
    <col min="14592" max="14592" width="38.28515625" style="17" bestFit="1" customWidth="1"/>
    <col min="14593" max="14593" width="21" style="17" customWidth="1"/>
    <col min="14594" max="14594" width="7" style="17" bestFit="1" customWidth="1"/>
    <col min="14595" max="14595" width="5.28515625" style="17" bestFit="1" customWidth="1"/>
    <col min="14596" max="14596" width="18.140625" style="17" bestFit="1" customWidth="1"/>
    <col min="14597" max="14597" width="8" style="17" customWidth="1"/>
    <col min="14598" max="14598" width="20.140625" style="17" bestFit="1" customWidth="1"/>
    <col min="14599" max="14599" width="17.5703125" style="17" bestFit="1" customWidth="1"/>
    <col min="14600" max="14600" width="14.85546875" style="17" bestFit="1" customWidth="1"/>
    <col min="14601" max="14601" width="0" style="17" hidden="1" customWidth="1"/>
    <col min="14602" max="14602" width="14.85546875" style="17" bestFit="1" customWidth="1"/>
    <col min="14603" max="14603" width="12.85546875" style="17" bestFit="1" customWidth="1"/>
    <col min="14604" max="14604" width="9.85546875" style="17" customWidth="1"/>
    <col min="14605" max="14605" width="12" style="17" bestFit="1" customWidth="1"/>
    <col min="14606" max="14606" width="7.5703125" style="17" bestFit="1" customWidth="1"/>
    <col min="14607" max="14607" width="13.28515625" style="17" customWidth="1"/>
    <col min="14608" max="14847" width="9.140625" style="17"/>
    <col min="14848" max="14848" width="38.28515625" style="17" bestFit="1" customWidth="1"/>
    <col min="14849" max="14849" width="21" style="17" customWidth="1"/>
    <col min="14850" max="14850" width="7" style="17" bestFit="1" customWidth="1"/>
    <col min="14851" max="14851" width="5.28515625" style="17" bestFit="1" customWidth="1"/>
    <col min="14852" max="14852" width="18.140625" style="17" bestFit="1" customWidth="1"/>
    <col min="14853" max="14853" width="8" style="17" customWidth="1"/>
    <col min="14854" max="14854" width="20.140625" style="17" bestFit="1" customWidth="1"/>
    <col min="14855" max="14855" width="17.5703125" style="17" bestFit="1" customWidth="1"/>
    <col min="14856" max="14856" width="14.85546875" style="17" bestFit="1" customWidth="1"/>
    <col min="14857" max="14857" width="0" style="17" hidden="1" customWidth="1"/>
    <col min="14858" max="14858" width="14.85546875" style="17" bestFit="1" customWidth="1"/>
    <col min="14859" max="14859" width="12.85546875" style="17" bestFit="1" customWidth="1"/>
    <col min="14860" max="14860" width="9.85546875" style="17" customWidth="1"/>
    <col min="14861" max="14861" width="12" style="17" bestFit="1" customWidth="1"/>
    <col min="14862" max="14862" width="7.5703125" style="17" bestFit="1" customWidth="1"/>
    <col min="14863" max="14863" width="13.28515625" style="17" customWidth="1"/>
    <col min="14864" max="15103" width="9.140625" style="17"/>
    <col min="15104" max="15104" width="38.28515625" style="17" bestFit="1" customWidth="1"/>
    <col min="15105" max="15105" width="21" style="17" customWidth="1"/>
    <col min="15106" max="15106" width="7" style="17" bestFit="1" customWidth="1"/>
    <col min="15107" max="15107" width="5.28515625" style="17" bestFit="1" customWidth="1"/>
    <col min="15108" max="15108" width="18.140625" style="17" bestFit="1" customWidth="1"/>
    <col min="15109" max="15109" width="8" style="17" customWidth="1"/>
    <col min="15110" max="15110" width="20.140625" style="17" bestFit="1" customWidth="1"/>
    <col min="15111" max="15111" width="17.5703125" style="17" bestFit="1" customWidth="1"/>
    <col min="15112" max="15112" width="14.85546875" style="17" bestFit="1" customWidth="1"/>
    <col min="15113" max="15113" width="0" style="17" hidden="1" customWidth="1"/>
    <col min="15114" max="15114" width="14.85546875" style="17" bestFit="1" customWidth="1"/>
    <col min="15115" max="15115" width="12.85546875" style="17" bestFit="1" customWidth="1"/>
    <col min="15116" max="15116" width="9.85546875" style="17" customWidth="1"/>
    <col min="15117" max="15117" width="12" style="17" bestFit="1" customWidth="1"/>
    <col min="15118" max="15118" width="7.5703125" style="17" bestFit="1" customWidth="1"/>
    <col min="15119" max="15119" width="13.28515625" style="17" customWidth="1"/>
    <col min="15120" max="15359" width="9.140625" style="17"/>
    <col min="15360" max="15360" width="38.28515625" style="17" bestFit="1" customWidth="1"/>
    <col min="15361" max="15361" width="21" style="17" customWidth="1"/>
    <col min="15362" max="15362" width="7" style="17" bestFit="1" customWidth="1"/>
    <col min="15363" max="15363" width="5.28515625" style="17" bestFit="1" customWidth="1"/>
    <col min="15364" max="15364" width="18.140625" style="17" bestFit="1" customWidth="1"/>
    <col min="15365" max="15365" width="8" style="17" customWidth="1"/>
    <col min="15366" max="15366" width="20.140625" style="17" bestFit="1" customWidth="1"/>
    <col min="15367" max="15367" width="17.5703125" style="17" bestFit="1" customWidth="1"/>
    <col min="15368" max="15368" width="14.85546875" style="17" bestFit="1" customWidth="1"/>
    <col min="15369" max="15369" width="0" style="17" hidden="1" customWidth="1"/>
    <col min="15370" max="15370" width="14.85546875" style="17" bestFit="1" customWidth="1"/>
    <col min="15371" max="15371" width="12.85546875" style="17" bestFit="1" customWidth="1"/>
    <col min="15372" max="15372" width="9.85546875" style="17" customWidth="1"/>
    <col min="15373" max="15373" width="12" style="17" bestFit="1" customWidth="1"/>
    <col min="15374" max="15374" width="7.5703125" style="17" bestFit="1" customWidth="1"/>
    <col min="15375" max="15375" width="13.28515625" style="17" customWidth="1"/>
    <col min="15376" max="15615" width="9.140625" style="17"/>
    <col min="15616" max="15616" width="38.28515625" style="17" bestFit="1" customWidth="1"/>
    <col min="15617" max="15617" width="21" style="17" customWidth="1"/>
    <col min="15618" max="15618" width="7" style="17" bestFit="1" customWidth="1"/>
    <col min="15619" max="15619" width="5.28515625" style="17" bestFit="1" customWidth="1"/>
    <col min="15620" max="15620" width="18.140625" style="17" bestFit="1" customWidth="1"/>
    <col min="15621" max="15621" width="8" style="17" customWidth="1"/>
    <col min="15622" max="15622" width="20.140625" style="17" bestFit="1" customWidth="1"/>
    <col min="15623" max="15623" width="17.5703125" style="17" bestFit="1" customWidth="1"/>
    <col min="15624" max="15624" width="14.85546875" style="17" bestFit="1" customWidth="1"/>
    <col min="15625" max="15625" width="0" style="17" hidden="1" customWidth="1"/>
    <col min="15626" max="15626" width="14.85546875" style="17" bestFit="1" customWidth="1"/>
    <col min="15627" max="15627" width="12.85546875" style="17" bestFit="1" customWidth="1"/>
    <col min="15628" max="15628" width="9.85546875" style="17" customWidth="1"/>
    <col min="15629" max="15629" width="12" style="17" bestFit="1" customWidth="1"/>
    <col min="15630" max="15630" width="7.5703125" style="17" bestFit="1" customWidth="1"/>
    <col min="15631" max="15631" width="13.28515625" style="17" customWidth="1"/>
    <col min="15632" max="15871" width="9.140625" style="17"/>
    <col min="15872" max="15872" width="38.28515625" style="17" bestFit="1" customWidth="1"/>
    <col min="15873" max="15873" width="21" style="17" customWidth="1"/>
    <col min="15874" max="15874" width="7" style="17" bestFit="1" customWidth="1"/>
    <col min="15875" max="15875" width="5.28515625" style="17" bestFit="1" customWidth="1"/>
    <col min="15876" max="15876" width="18.140625" style="17" bestFit="1" customWidth="1"/>
    <col min="15877" max="15877" width="8" style="17" customWidth="1"/>
    <col min="15878" max="15878" width="20.140625" style="17" bestFit="1" customWidth="1"/>
    <col min="15879" max="15879" width="17.5703125" style="17" bestFit="1" customWidth="1"/>
    <col min="15880" max="15880" width="14.85546875" style="17" bestFit="1" customWidth="1"/>
    <col min="15881" max="15881" width="0" style="17" hidden="1" customWidth="1"/>
    <col min="15882" max="15882" width="14.85546875" style="17" bestFit="1" customWidth="1"/>
    <col min="15883" max="15883" width="12.85546875" style="17" bestFit="1" customWidth="1"/>
    <col min="15884" max="15884" width="9.85546875" style="17" customWidth="1"/>
    <col min="15885" max="15885" width="12" style="17" bestFit="1" customWidth="1"/>
    <col min="15886" max="15886" width="7.5703125" style="17" bestFit="1" customWidth="1"/>
    <col min="15887" max="15887" width="13.28515625" style="17" customWidth="1"/>
    <col min="15888" max="16127" width="9.140625" style="17"/>
    <col min="16128" max="16128" width="38.28515625" style="17" bestFit="1" customWidth="1"/>
    <col min="16129" max="16129" width="21" style="17" customWidth="1"/>
    <col min="16130" max="16130" width="7" style="17" bestFit="1" customWidth="1"/>
    <col min="16131" max="16131" width="5.28515625" style="17" bestFit="1" customWidth="1"/>
    <col min="16132" max="16132" width="18.140625" style="17" bestFit="1" customWidth="1"/>
    <col min="16133" max="16133" width="8" style="17" customWidth="1"/>
    <col min="16134" max="16134" width="20.140625" style="17" bestFit="1" customWidth="1"/>
    <col min="16135" max="16135" width="17.5703125" style="17" bestFit="1" customWidth="1"/>
    <col min="16136" max="16136" width="14.85546875" style="17" bestFit="1" customWidth="1"/>
    <col min="16137" max="16137" width="0" style="17" hidden="1" customWidth="1"/>
    <col min="16138" max="16138" width="14.85546875" style="17" bestFit="1" customWidth="1"/>
    <col min="16139" max="16139" width="12.85546875" style="17" bestFit="1" customWidth="1"/>
    <col min="16140" max="16140" width="9.85546875" style="17" customWidth="1"/>
    <col min="16141" max="16141" width="12" style="17" bestFit="1" customWidth="1"/>
    <col min="16142" max="16142" width="7.5703125" style="17" bestFit="1" customWidth="1"/>
    <col min="16143" max="16143" width="13.28515625" style="17" customWidth="1"/>
    <col min="16144" max="16384" width="9.140625" style="17"/>
  </cols>
  <sheetData>
    <row r="1" spans="1:23" s="1" customFormat="1" ht="18" x14ac:dyDescent="0.25">
      <c r="A1" s="42" t="s">
        <v>1862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3" s="1" customFormat="1" ht="12" x14ac:dyDescent="0.25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</row>
    <row r="3" spans="1:23" s="6" customFormat="1" ht="134.25" customHeight="1" x14ac:dyDescent="0.25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4" t="s">
        <v>1863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1861</v>
      </c>
      <c r="P3" s="4" t="s">
        <v>1854</v>
      </c>
      <c r="Q3" s="4" t="s">
        <v>1855</v>
      </c>
      <c r="R3" s="4" t="s">
        <v>1864</v>
      </c>
      <c r="S3" s="4" t="s">
        <v>1856</v>
      </c>
      <c r="T3" s="4" t="s">
        <v>1857</v>
      </c>
      <c r="U3" s="4" t="s">
        <v>1858</v>
      </c>
      <c r="V3" s="4" t="s">
        <v>1859</v>
      </c>
      <c r="W3" s="4" t="s">
        <v>1860</v>
      </c>
    </row>
    <row r="4" spans="1:23" s="1" customFormat="1" ht="12" x14ac:dyDescent="0.25">
      <c r="A4" s="7" t="s">
        <v>13</v>
      </c>
      <c r="B4" s="7" t="s">
        <v>14</v>
      </c>
      <c r="C4" s="7" t="s">
        <v>15</v>
      </c>
      <c r="D4" s="8">
        <v>2140</v>
      </c>
      <c r="E4" s="8" t="s">
        <v>16</v>
      </c>
      <c r="F4" s="9">
        <v>581</v>
      </c>
      <c r="G4" s="9">
        <v>510</v>
      </c>
      <c r="H4" s="10">
        <f t="shared" ref="H4:H67" si="0">G4/F4</f>
        <v>0.87779690189328741</v>
      </c>
      <c r="I4" s="9">
        <v>406</v>
      </c>
      <c r="J4" s="10">
        <f>I4/F4</f>
        <v>0.6987951807228916</v>
      </c>
      <c r="K4" s="11">
        <v>394</v>
      </c>
      <c r="L4" s="12">
        <f>K4/F4</f>
        <v>0.67814113597246128</v>
      </c>
      <c r="M4" s="13">
        <f>N4*F4</f>
        <v>551.94999999999993</v>
      </c>
      <c r="N4" s="14">
        <v>0.95</v>
      </c>
      <c r="O4" s="15">
        <f>(G4+I4+K4)*0.3/F4+M4*0.1/F4</f>
        <v>0.77141996557659209</v>
      </c>
      <c r="P4" s="36">
        <f>43000000*(O4*F4)/SUMPRODUCT($F$4:$F$964,$O$4:$O$964)</f>
        <v>210247.81626244006</v>
      </c>
      <c r="Q4" s="36">
        <f>P4/F4</f>
        <v>361.87231714705689</v>
      </c>
      <c r="R4" s="15">
        <f>(0.3*IF(H4&lt;=$H$968,H4*F4,$H$968*F4)+0.3*IF(J4&lt;=$J$968,J4*F4,$J$968*F4)+0.3*IF(L4&lt;$L$968,L4*F4,$L$968*F4)+0.1*IF(N4&lt;$N$968,N4*F4,$N$968*F4))/F4</f>
        <v>0.54471685216910337</v>
      </c>
      <c r="S4" s="37">
        <f>43000000*(R4*F4)/SUMPRODUCT($R$4:$R$964,$F$4:$F$964)</f>
        <v>152527.89137195583</v>
      </c>
      <c r="T4" s="38">
        <f>S4/F4</f>
        <v>262.52649117376217</v>
      </c>
      <c r="U4" s="38">
        <f>43000000*F4/SUM($F$4:$F$964)</f>
        <v>57566.505754807193</v>
      </c>
      <c r="V4" s="38">
        <f>-(S4-U4)</f>
        <v>-94961.38561714864</v>
      </c>
      <c r="W4" s="38">
        <f>$T$965-T4</f>
        <v>-163.44472567495433</v>
      </c>
    </row>
    <row r="5" spans="1:23" x14ac:dyDescent="0.25">
      <c r="A5" s="7" t="s">
        <v>17</v>
      </c>
      <c r="B5" s="7" t="s">
        <v>18</v>
      </c>
      <c r="C5" s="7" t="s">
        <v>19</v>
      </c>
      <c r="D5" s="8">
        <v>2060</v>
      </c>
      <c r="E5" s="8" t="s">
        <v>16</v>
      </c>
      <c r="F5" s="9">
        <v>168</v>
      </c>
      <c r="G5" s="9">
        <v>155</v>
      </c>
      <c r="H5" s="10">
        <f t="shared" si="0"/>
        <v>0.92261904761904767</v>
      </c>
      <c r="I5" s="9">
        <v>117</v>
      </c>
      <c r="J5" s="10">
        <f>I5/F5</f>
        <v>0.6964285714285714</v>
      </c>
      <c r="K5" s="11">
        <v>107</v>
      </c>
      <c r="L5" s="12">
        <f>K5/F5</f>
        <v>0.63690476190476186</v>
      </c>
      <c r="M5" s="9">
        <v>152</v>
      </c>
      <c r="N5" s="16">
        <f>M5/F5</f>
        <v>0.90476190476190477</v>
      </c>
      <c r="O5" s="15">
        <f>(G5+I5+K5)*0.3/F5+M5*0.1/F5</f>
        <v>0.76726190476190481</v>
      </c>
      <c r="P5" s="36">
        <f>43000000*(O5*F5)/SUMPRODUCT($F$4:$F$964,$O$4:$O$964)</f>
        <v>60466.858211779523</v>
      </c>
      <c r="Q5" s="36">
        <f>P5/F5</f>
        <v>359.92177507011621</v>
      </c>
      <c r="R5" s="15">
        <f>(0.3*IF(H5&lt;=$H$968,H5*F5,$H$968*F5)+0.3*IF(J5&lt;=$J$968,J5*F5,$J$968*F5)+0.3*IF(L5&lt;$L$968,L5*F5,$L$968*F5)+0.1*IF(N5&lt;$N$968,N5*F5,$N$968*F5))/F5</f>
        <v>0.54471685216910326</v>
      </c>
      <c r="S5" s="37">
        <f>43000000*(R5*F5)/SUMPRODUCT($R$4:$R$964,$F$4:$F$964)</f>
        <v>44104.450517192039</v>
      </c>
      <c r="T5" s="38">
        <f>S5/F5</f>
        <v>262.52649117376211</v>
      </c>
      <c r="U5" s="38">
        <f>43000000*F5/SUM($F$4:$F$964)</f>
        <v>16645.736603799669</v>
      </c>
      <c r="V5" s="38">
        <f t="shared" ref="V5:V68" si="1">-(S5-U5)</f>
        <v>-27458.71391339237</v>
      </c>
      <c r="W5" s="38">
        <f t="shared" ref="W5:W68" si="2">$T$965-T5</f>
        <v>-163.44472567495427</v>
      </c>
    </row>
    <row r="6" spans="1:23" x14ac:dyDescent="0.25">
      <c r="A6" s="7" t="s">
        <v>20</v>
      </c>
      <c r="B6" s="7" t="s">
        <v>21</v>
      </c>
      <c r="C6" s="7" t="s">
        <v>22</v>
      </c>
      <c r="D6" s="8">
        <v>2660</v>
      </c>
      <c r="E6" s="8" t="s">
        <v>16</v>
      </c>
      <c r="F6" s="9">
        <v>484</v>
      </c>
      <c r="G6" s="9">
        <v>404</v>
      </c>
      <c r="H6" s="10">
        <f t="shared" si="0"/>
        <v>0.83471074380165289</v>
      </c>
      <c r="I6" s="9">
        <v>342</v>
      </c>
      <c r="J6" s="10">
        <f>I6/F6</f>
        <v>0.70661157024793386</v>
      </c>
      <c r="K6" s="11">
        <v>327</v>
      </c>
      <c r="L6" s="12">
        <f>K6/F6</f>
        <v>0.67561983471074383</v>
      </c>
      <c r="M6" s="9">
        <v>435</v>
      </c>
      <c r="N6" s="16">
        <f>M6/F6</f>
        <v>0.89876033057851235</v>
      </c>
      <c r="O6" s="15">
        <f>(G6+I6+K6)*0.3/F6+M6*0.1/F6</f>
        <v>0.75495867768595026</v>
      </c>
      <c r="P6" s="36">
        <f>43000000*(O6*F6)/SUMPRODUCT($F$4:$F$964,$O$4:$O$964)</f>
        <v>171408.76641260073</v>
      </c>
      <c r="Q6" s="36">
        <f>P6/F6</f>
        <v>354.15034382768744</v>
      </c>
      <c r="R6" s="15">
        <f>(0.3*IF(H6&lt;=$H$968,H6*F6,$H$968*F6)+0.3*IF(J6&lt;=$J$968,J6*F6,$J$968*F6)+0.3*IF(L6&lt;$L$968,L6*F6,$L$968*F6)+0.1*IF(N6&lt;$N$968,N6*F6,$N$968*F6))/F6</f>
        <v>0.54471685216910326</v>
      </c>
      <c r="S6" s="37">
        <f>43000000*(R6*F6)/SUMPRODUCT($R$4:$R$964,$F$4:$F$964)</f>
        <v>127062.82172810088</v>
      </c>
      <c r="T6" s="38">
        <f>S6/F6</f>
        <v>262.52649117376217</v>
      </c>
      <c r="U6" s="38">
        <f>43000000*F6/SUM($F$4:$F$964)</f>
        <v>47955.57450142286</v>
      </c>
      <c r="V6" s="38">
        <f t="shared" si="1"/>
        <v>-79107.247226678024</v>
      </c>
      <c r="W6" s="38">
        <f t="shared" si="2"/>
        <v>-163.44472567495433</v>
      </c>
    </row>
    <row r="7" spans="1:23" x14ac:dyDescent="0.25">
      <c r="A7" s="7" t="s">
        <v>23</v>
      </c>
      <c r="B7" s="7" t="s">
        <v>24</v>
      </c>
      <c r="C7" s="7" t="s">
        <v>25</v>
      </c>
      <c r="D7" s="8">
        <v>1080</v>
      </c>
      <c r="E7" s="8" t="s">
        <v>26</v>
      </c>
      <c r="F7" s="9">
        <v>279</v>
      </c>
      <c r="G7" s="9">
        <v>194</v>
      </c>
      <c r="H7" s="10">
        <f t="shared" si="0"/>
        <v>0.69534050179211471</v>
      </c>
      <c r="I7" s="9">
        <v>173</v>
      </c>
      <c r="J7" s="10">
        <f>I7/F7</f>
        <v>0.62007168458781359</v>
      </c>
      <c r="K7" s="11">
        <v>231</v>
      </c>
      <c r="L7" s="12">
        <f>K7/F7</f>
        <v>0.82795698924731187</v>
      </c>
      <c r="M7" s="9">
        <v>262</v>
      </c>
      <c r="N7" s="16">
        <f>M7/F7</f>
        <v>0.93906810035842292</v>
      </c>
      <c r="O7" s="15">
        <f>(G7+I7+K7)*0.3/F7+M7*0.1/F7</f>
        <v>0.73691756272401443</v>
      </c>
      <c r="P7" s="36">
        <f>43000000*(O7*F7)/SUMPRODUCT($F$4:$F$964,$O$4:$O$964)</f>
        <v>96446.749793187526</v>
      </c>
      <c r="Q7" s="36">
        <f>P7/F7</f>
        <v>345.68727524439976</v>
      </c>
      <c r="R7" s="15">
        <f>(0.3*IF(H7&lt;=$H$968,H7*F7,$H$968*F7)+0.3*IF(J7&lt;=$J$968,J7*F7,$J$968*F7)+0.3*IF(L7&lt;$L$968,L7*F7,$L$968*F7)+0.1*IF(N7&lt;$N$968,N7*F7,$N$968*F7))/F7</f>
        <v>0.54471685216910326</v>
      </c>
      <c r="S7" s="37">
        <f>43000000*(R7*F7)/SUMPRODUCT($R$4:$R$964,$F$4:$F$964)</f>
        <v>73244.89103747964</v>
      </c>
      <c r="T7" s="38">
        <f>S7/F7</f>
        <v>262.52649117376217</v>
      </c>
      <c r="U7" s="38">
        <f>43000000*F7/SUM($F$4:$F$964)</f>
        <v>27643.81257416731</v>
      </c>
      <c r="V7" s="38">
        <f t="shared" si="1"/>
        <v>-45601.078463312326</v>
      </c>
      <c r="W7" s="38">
        <f t="shared" si="2"/>
        <v>-163.44472567495433</v>
      </c>
    </row>
    <row r="8" spans="1:23" x14ac:dyDescent="0.25">
      <c r="A8" s="7" t="s">
        <v>27</v>
      </c>
      <c r="B8" s="7" t="s">
        <v>28</v>
      </c>
      <c r="C8" s="7" t="s">
        <v>29</v>
      </c>
      <c r="D8" s="8">
        <v>1140</v>
      </c>
      <c r="E8" s="8" t="s">
        <v>30</v>
      </c>
      <c r="F8" s="9">
        <v>79</v>
      </c>
      <c r="G8" s="9">
        <v>56</v>
      </c>
      <c r="H8" s="10">
        <f t="shared" si="0"/>
        <v>0.70886075949367089</v>
      </c>
      <c r="I8" s="9">
        <v>44</v>
      </c>
      <c r="J8" s="10">
        <f>I8/F8</f>
        <v>0.55696202531645567</v>
      </c>
      <c r="K8" s="11">
        <v>67</v>
      </c>
      <c r="L8" s="12">
        <f>K8/F8</f>
        <v>0.84810126582278478</v>
      </c>
      <c r="M8" s="13">
        <f>N8*F8</f>
        <v>75.05</v>
      </c>
      <c r="N8" s="14">
        <v>0.95</v>
      </c>
      <c r="O8" s="15">
        <f>(G8+I8+K8)*0.3/F8+M8*0.1/F8</f>
        <v>0.72917721518987344</v>
      </c>
      <c r="P8" s="36">
        <f>43000000*(O8*F8)/SUMPRODUCT($F$4:$F$964,$O$4:$O$964)</f>
        <v>27022.446604263456</v>
      </c>
      <c r="Q8" s="36">
        <f>P8/F8</f>
        <v>342.05628612991717</v>
      </c>
      <c r="R8" s="15">
        <f>(0.3*IF(H8&lt;=$H$968,H8*F8,$H$968*F8)+0.3*IF(J8&lt;=$J$968,J8*F8,$J$968*F8)+0.3*IF(L8&lt;$L$968,L8*F8,$L$968*F8)+0.1*IF(N8&lt;$N$968,N8*F8,$N$968*F8))/F8</f>
        <v>0.54471685216910337</v>
      </c>
      <c r="S8" s="37">
        <f>43000000*(R8*F8)/SUMPRODUCT($R$4:$R$964,$F$4:$F$964)</f>
        <v>20739.592802727213</v>
      </c>
      <c r="T8" s="38">
        <f>S8/F8</f>
        <v>262.52649117376217</v>
      </c>
      <c r="U8" s="38">
        <f>43000000*F8/SUM($F$4:$F$964)</f>
        <v>7827.4594744057977</v>
      </c>
      <c r="V8" s="38">
        <f t="shared" si="1"/>
        <v>-12912.133328321415</v>
      </c>
      <c r="W8" s="38">
        <f t="shared" si="2"/>
        <v>-163.44472567495433</v>
      </c>
    </row>
    <row r="9" spans="1:23" x14ac:dyDescent="0.25">
      <c r="A9" s="7" t="s">
        <v>31</v>
      </c>
      <c r="B9" s="7" t="s">
        <v>32</v>
      </c>
      <c r="C9" s="7" t="s">
        <v>33</v>
      </c>
      <c r="D9" s="8">
        <v>1082</v>
      </c>
      <c r="E9" s="8" t="s">
        <v>34</v>
      </c>
      <c r="F9" s="9">
        <v>264</v>
      </c>
      <c r="G9" s="9">
        <v>182</v>
      </c>
      <c r="H9" s="10">
        <f t="shared" si="0"/>
        <v>0.68939393939393945</v>
      </c>
      <c r="I9" s="9">
        <v>163</v>
      </c>
      <c r="J9" s="10">
        <f>I9/F9</f>
        <v>0.61742424242424243</v>
      </c>
      <c r="K9" s="11">
        <v>211</v>
      </c>
      <c r="L9" s="12">
        <f>K9/F9</f>
        <v>0.7992424242424242</v>
      </c>
      <c r="M9" s="9">
        <v>241</v>
      </c>
      <c r="N9" s="16">
        <f>M9/F9</f>
        <v>0.91287878787878785</v>
      </c>
      <c r="O9" s="15">
        <f>(G9+I9+K9)*0.3/F9+M9*0.1/F9</f>
        <v>0.72310606060606053</v>
      </c>
      <c r="P9" s="36">
        <f>43000000*(O9*F9)/SUMPRODUCT($F$4:$F$964,$O$4:$O$964)</f>
        <v>89550.994822565626</v>
      </c>
      <c r="Q9" s="36">
        <f>P9/F9</f>
        <v>339.20831372183949</v>
      </c>
      <c r="R9" s="15">
        <f>(0.3*IF(H9&lt;=$H$968,H9*F9,$H$968*F9)+0.3*IF(J9&lt;=$J$968,J9*F9,$J$968*F9)+0.3*IF(L9&lt;$L$968,L9*F9,$L$968*F9)+0.1*IF(N9&lt;$N$968,N9*F9,$N$968*F9))/F9</f>
        <v>0.54471685216910326</v>
      </c>
      <c r="S9" s="37">
        <f>43000000*(R9*F9)/SUMPRODUCT($R$4:$R$964,$F$4:$F$964)</f>
        <v>69306.993669873205</v>
      </c>
      <c r="T9" s="38">
        <f>S9/F9</f>
        <v>262.52649117376217</v>
      </c>
      <c r="U9" s="38">
        <f>43000000*F9/SUM($F$4:$F$964)</f>
        <v>26157.586091685196</v>
      </c>
      <c r="V9" s="38">
        <f t="shared" si="1"/>
        <v>-43149.407578188009</v>
      </c>
      <c r="W9" s="38">
        <f t="shared" si="2"/>
        <v>-163.44472567495433</v>
      </c>
    </row>
    <row r="10" spans="1:23" x14ac:dyDescent="0.25">
      <c r="A10" s="7" t="s">
        <v>35</v>
      </c>
      <c r="B10" s="7" t="s">
        <v>36</v>
      </c>
      <c r="C10" s="7" t="s">
        <v>37</v>
      </c>
      <c r="D10" s="8">
        <v>2020</v>
      </c>
      <c r="E10" s="8" t="s">
        <v>16</v>
      </c>
      <c r="F10" s="9">
        <v>395</v>
      </c>
      <c r="G10" s="9">
        <v>310</v>
      </c>
      <c r="H10" s="10">
        <f t="shared" si="0"/>
        <v>0.78481012658227844</v>
      </c>
      <c r="I10" s="9">
        <v>253</v>
      </c>
      <c r="J10" s="10">
        <f>I10/F10</f>
        <v>0.64050632911392402</v>
      </c>
      <c r="K10" s="11">
        <v>262</v>
      </c>
      <c r="L10" s="12">
        <f>K10/F10</f>
        <v>0.66329113924050631</v>
      </c>
      <c r="M10" s="9">
        <v>367</v>
      </c>
      <c r="N10" s="16">
        <f>M10/F10</f>
        <v>0.92911392405063287</v>
      </c>
      <c r="O10" s="15">
        <f>(G10+I10+K10)*0.3/F10+M10*0.1/F10</f>
        <v>0.71949367088607596</v>
      </c>
      <c r="P10" s="36">
        <f>43000000*(O10*F10)/SUMPRODUCT($F$4:$F$964,$O$4:$O$964)</f>
        <v>133317.92943202282</v>
      </c>
      <c r="Q10" s="36">
        <f>P10/F10</f>
        <v>337.51374539752612</v>
      </c>
      <c r="R10" s="15">
        <f>(0.3*IF(H10&lt;=$H$968,H10*F10,$H$968*F10)+0.3*IF(J10&lt;=$J$968,J10*F10,$J$968*F10)+0.3*IF(L10&lt;$L$968,L10*F10,$L$968*F10)+0.1*IF(N10&lt;$N$968,N10*F10,$N$968*F10))/F10</f>
        <v>0.54471685216910326</v>
      </c>
      <c r="S10" s="37">
        <f>43000000*(R10*F10)/SUMPRODUCT($R$4:$R$964,$F$4:$F$964)</f>
        <v>103697.96401363604</v>
      </c>
      <c r="T10" s="38">
        <f>S10/F10</f>
        <v>262.52649117376211</v>
      </c>
      <c r="U10" s="38">
        <f>43000000*F10/SUM($F$4:$F$964)</f>
        <v>39137.297372028988</v>
      </c>
      <c r="V10" s="38">
        <f t="shared" si="1"/>
        <v>-64560.666641607051</v>
      </c>
      <c r="W10" s="38">
        <f t="shared" si="2"/>
        <v>-163.44472567495427</v>
      </c>
    </row>
    <row r="11" spans="1:23" x14ac:dyDescent="0.25">
      <c r="A11" s="7" t="s">
        <v>38</v>
      </c>
      <c r="B11" s="7" t="s">
        <v>39</v>
      </c>
      <c r="C11" s="7" t="s">
        <v>40</v>
      </c>
      <c r="D11" s="8">
        <v>1020</v>
      </c>
      <c r="E11" s="8" t="s">
        <v>41</v>
      </c>
      <c r="F11" s="9">
        <v>321</v>
      </c>
      <c r="G11" s="9">
        <v>199</v>
      </c>
      <c r="H11" s="10">
        <f t="shared" si="0"/>
        <v>0.6199376947040498</v>
      </c>
      <c r="I11" s="9">
        <v>205</v>
      </c>
      <c r="J11" s="10">
        <f>I11/F11</f>
        <v>0.63862928348909653</v>
      </c>
      <c r="K11" s="11">
        <v>264</v>
      </c>
      <c r="L11" s="12">
        <f>K11/F11</f>
        <v>0.82242990654205606</v>
      </c>
      <c r="M11" s="9">
        <v>297</v>
      </c>
      <c r="N11" s="16">
        <f>M11/F11</f>
        <v>0.92523364485981308</v>
      </c>
      <c r="O11" s="15">
        <f>(G11+I11+K11)*0.3/F11+M11*0.1/F11</f>
        <v>0.7168224299065421</v>
      </c>
      <c r="P11" s="36">
        <f>43000000*(O11*F11)/SUMPRODUCT($F$4:$F$964,$O$4:$O$964)</f>
        <v>107939.67474422397</v>
      </c>
      <c r="Q11" s="36">
        <f>P11/F11</f>
        <v>336.26066898512141</v>
      </c>
      <c r="R11" s="15">
        <f>(0.3*IF(H11&lt;=$H$968,H11*F11,$H$968*F11)+0.3*IF(J11&lt;=$J$968,J11*F11,$J$968*F11)+0.3*IF(L11&lt;$L$968,L11*F11,$L$968*F11)+0.1*IF(N11&lt;$N$968,N11*F11,$N$968*F11))/F11</f>
        <v>0.54471685216910337</v>
      </c>
      <c r="S11" s="37">
        <f>43000000*(R11*F11)/SUMPRODUCT($R$4:$R$964,$F$4:$F$964)</f>
        <v>84271.003666777673</v>
      </c>
      <c r="T11" s="38">
        <f>S11/F11</f>
        <v>262.52649117376222</v>
      </c>
      <c r="U11" s="38">
        <f>43000000*F11/SUM($F$4:$F$964)</f>
        <v>31805.246725117227</v>
      </c>
      <c r="V11" s="38">
        <f t="shared" si="1"/>
        <v>-52465.756941660446</v>
      </c>
      <c r="W11" s="38">
        <f t="shared" si="2"/>
        <v>-163.44472567495438</v>
      </c>
    </row>
    <row r="12" spans="1:23" x14ac:dyDescent="0.25">
      <c r="A12" s="7" t="s">
        <v>42</v>
      </c>
      <c r="B12" s="7" t="s">
        <v>43</v>
      </c>
      <c r="C12" s="7" t="s">
        <v>44</v>
      </c>
      <c r="D12" s="8">
        <v>2060</v>
      </c>
      <c r="E12" s="8" t="s">
        <v>16</v>
      </c>
      <c r="F12" s="9">
        <v>127</v>
      </c>
      <c r="G12" s="9">
        <v>100</v>
      </c>
      <c r="H12" s="10">
        <f t="shared" si="0"/>
        <v>0.78740157480314965</v>
      </c>
      <c r="I12" s="9">
        <v>96</v>
      </c>
      <c r="J12" s="10">
        <f>I12/F12</f>
        <v>0.75590551181102361</v>
      </c>
      <c r="K12" s="11">
        <v>67</v>
      </c>
      <c r="L12" s="12">
        <f>K12/F12</f>
        <v>0.52755905511811019</v>
      </c>
      <c r="M12" s="13">
        <f>N12*F12</f>
        <v>120.64999999999999</v>
      </c>
      <c r="N12" s="14">
        <v>0.95</v>
      </c>
      <c r="O12" s="15">
        <f>(G12+I12+K12)*0.3/F12+M12*0.1/F12</f>
        <v>0.716259842519685</v>
      </c>
      <c r="P12" s="36">
        <f>43000000*(O12*F12)/SUMPRODUCT($F$4:$F$964,$O$4:$O$964)</f>
        <v>42671.588496776756</v>
      </c>
      <c r="Q12" s="36">
        <f>P12/F12</f>
        <v>335.99675981713983</v>
      </c>
      <c r="R12" s="15">
        <f>(0.3*IF(H12&lt;=$H$968,H12*F12,$H$968*F12)+0.3*IF(J12&lt;=$J$968,J12*F12,$J$968*F12)+0.3*IF(L12&lt;$L$968,L12*F12,$L$968*F12)+0.1*IF(N12&lt;$N$968,N12*F12,$N$968*F12))/F12</f>
        <v>0.54471685216910326</v>
      </c>
      <c r="S12" s="37">
        <f>43000000*(R12*F12)/SUMPRODUCT($R$4:$R$964,$F$4:$F$964)</f>
        <v>33340.864379067789</v>
      </c>
      <c r="T12" s="38">
        <f>S12/F12</f>
        <v>262.52649117376211</v>
      </c>
      <c r="U12" s="38">
        <f>43000000*F12/SUM($F$4:$F$964)</f>
        <v>12583.384218348561</v>
      </c>
      <c r="V12" s="38">
        <f t="shared" si="1"/>
        <v>-20757.480160719228</v>
      </c>
      <c r="W12" s="38">
        <f t="shared" si="2"/>
        <v>-163.44472567495427</v>
      </c>
    </row>
    <row r="13" spans="1:23" x14ac:dyDescent="0.25">
      <c r="A13" s="7" t="s">
        <v>45</v>
      </c>
      <c r="B13" s="7" t="s">
        <v>46</v>
      </c>
      <c r="C13" s="7" t="s">
        <v>47</v>
      </c>
      <c r="D13" s="8">
        <v>1020</v>
      </c>
      <c r="E13" s="8" t="s">
        <v>41</v>
      </c>
      <c r="F13" s="9">
        <v>284</v>
      </c>
      <c r="G13" s="9">
        <v>165</v>
      </c>
      <c r="H13" s="10">
        <f t="shared" si="0"/>
        <v>0.58098591549295775</v>
      </c>
      <c r="I13" s="9">
        <v>181</v>
      </c>
      <c r="J13" s="10">
        <f>I13/F13</f>
        <v>0.63732394366197187</v>
      </c>
      <c r="K13" s="11">
        <v>232</v>
      </c>
      <c r="L13" s="12">
        <f>K13/F13</f>
        <v>0.81690140845070425</v>
      </c>
      <c r="M13" s="9">
        <v>266</v>
      </c>
      <c r="N13" s="16">
        <f>M13/F13</f>
        <v>0.93661971830985913</v>
      </c>
      <c r="O13" s="15">
        <f>(G13+I13+K13)*0.3/F13+M13*0.1/F13</f>
        <v>0.70422535211267612</v>
      </c>
      <c r="P13" s="36">
        <f>43000000*(O13*F13)/SUMPRODUCT($F$4:$F$964,$O$4:$O$964)</f>
        <v>93819.79551866492</v>
      </c>
      <c r="Q13" s="36">
        <f>P13/F13</f>
        <v>330.35139267135537</v>
      </c>
      <c r="R13" s="15">
        <f>(0.3*IF(H13&lt;=$H$968,H13*F13,$H$968*F13)+0.3*IF(J13&lt;=$J$968,J13*F13,$J$968*F13)+0.3*IF(L13&lt;$L$968,L13*F13,$L$968*F13)+0.1*IF(N13&lt;$N$968,N13*F13,$N$968*F13))/F13</f>
        <v>0.54172393431038901</v>
      </c>
      <c r="S13" s="37">
        <f>43000000*(R13*F13)/SUMPRODUCT($R$4:$R$964,$F$4:$F$964)</f>
        <v>74147.871134189423</v>
      </c>
      <c r="T13" s="38">
        <f>S13/F13</f>
        <v>261.08405328939938</v>
      </c>
      <c r="U13" s="38">
        <f>43000000*F13/SUM($F$4:$F$964)</f>
        <v>28139.221401661347</v>
      </c>
      <c r="V13" s="38">
        <f t="shared" si="1"/>
        <v>-46008.64973252808</v>
      </c>
      <c r="W13" s="38">
        <f t="shared" si="2"/>
        <v>-162.00228779059154</v>
      </c>
    </row>
    <row r="14" spans="1:23" x14ac:dyDescent="0.25">
      <c r="A14" s="7" t="s">
        <v>48</v>
      </c>
      <c r="B14" s="7" t="s">
        <v>49</v>
      </c>
      <c r="C14" s="7" t="s">
        <v>50</v>
      </c>
      <c r="D14" s="8">
        <v>1030</v>
      </c>
      <c r="E14" s="8" t="s">
        <v>51</v>
      </c>
      <c r="F14" s="9">
        <v>826</v>
      </c>
      <c r="G14" s="9">
        <v>564</v>
      </c>
      <c r="H14" s="10">
        <f t="shared" si="0"/>
        <v>0.68280871670702181</v>
      </c>
      <c r="I14" s="9">
        <v>449</v>
      </c>
      <c r="J14" s="10">
        <f>I14/F14</f>
        <v>0.54358353510895885</v>
      </c>
      <c r="K14" s="11">
        <v>653</v>
      </c>
      <c r="L14" s="12">
        <f>K14/F14</f>
        <v>0.79055690072639229</v>
      </c>
      <c r="M14" s="9">
        <v>768</v>
      </c>
      <c r="N14" s="16">
        <f>M14/F14</f>
        <v>0.92978208232445525</v>
      </c>
      <c r="O14" s="15">
        <f>(G14+I14+K14)*0.3/F14+M14*0.1/F14</f>
        <v>0.69806295399515728</v>
      </c>
      <c r="P14" s="36">
        <f>43000000*(O14*F14)/SUMPRODUCT($F$4:$F$964,$O$4:$O$964)</f>
        <v>270482.47048031085</v>
      </c>
      <c r="Q14" s="36">
        <f>P14/F14</f>
        <v>327.46061801490418</v>
      </c>
      <c r="R14" s="15">
        <f>(0.3*IF(H14&lt;=$H$968,H14*F14,$H$968*F14)+0.3*IF(J14&lt;=$J$968,J14*F14,$J$968*F14)+0.3*IF(L14&lt;$L$968,L14*F14,$L$968*F14)+0.1*IF(N14&lt;$N$968,N14*F14,$N$968*F14))/F14</f>
        <v>0.54471685216910337</v>
      </c>
      <c r="S14" s="37">
        <f>43000000*(R14*F14)/SUMPRODUCT($R$4:$R$964,$F$4:$F$964)</f>
        <v>216846.88170952757</v>
      </c>
      <c r="T14" s="38">
        <f>S14/F14</f>
        <v>262.52649117376217</v>
      </c>
      <c r="U14" s="38">
        <f>43000000*F14/SUM($F$4:$F$964)</f>
        <v>81841.538302015048</v>
      </c>
      <c r="V14" s="38">
        <f t="shared" si="1"/>
        <v>-135005.34340751253</v>
      </c>
      <c r="W14" s="38">
        <f t="shared" si="2"/>
        <v>-163.44472567495433</v>
      </c>
    </row>
    <row r="15" spans="1:23" x14ac:dyDescent="0.25">
      <c r="A15" s="7" t="s">
        <v>52</v>
      </c>
      <c r="B15" s="7" t="s">
        <v>53</v>
      </c>
      <c r="C15" s="7" t="s">
        <v>54</v>
      </c>
      <c r="D15" s="8">
        <v>2660</v>
      </c>
      <c r="E15" s="8" t="s">
        <v>16</v>
      </c>
      <c r="F15" s="9">
        <v>170</v>
      </c>
      <c r="G15" s="9">
        <v>126</v>
      </c>
      <c r="H15" s="10">
        <f t="shared" si="0"/>
        <v>0.74117647058823533</v>
      </c>
      <c r="I15" s="9">
        <v>121</v>
      </c>
      <c r="J15" s="10">
        <f>I15/F15</f>
        <v>0.71176470588235297</v>
      </c>
      <c r="K15" s="11">
        <v>94</v>
      </c>
      <c r="L15" s="12">
        <f>K15/F15</f>
        <v>0.55294117647058827</v>
      </c>
      <c r="M15" s="9">
        <v>159</v>
      </c>
      <c r="N15" s="16">
        <f>M15/F15</f>
        <v>0.93529411764705883</v>
      </c>
      <c r="O15" s="15">
        <f>(G15+I15+K15)*0.3/F15+M15*0.1/F15</f>
        <v>0.69529411764705884</v>
      </c>
      <c r="P15" s="36">
        <f>43000000*(O15*F15)/SUMPRODUCT($F$4:$F$964,$O$4:$O$964)</f>
        <v>55447.499151530952</v>
      </c>
      <c r="Q15" s="36">
        <f>P15/F15</f>
        <v>326.16175971488798</v>
      </c>
      <c r="R15" s="15">
        <f>(0.3*IF(H15&lt;=$H$968,H15*F15,$H$968*F15)+0.3*IF(J15&lt;=$J$968,J15*F15,$J$968*F15)+0.3*IF(L15&lt;$L$968,L15*F15,$L$968*F15)+0.1*IF(N15&lt;$N$968,N15*F15,$N$968*F15))/F15</f>
        <v>0.54471685216910337</v>
      </c>
      <c r="S15" s="37">
        <f>43000000*(R15*F15)/SUMPRODUCT($R$4:$R$964,$F$4:$F$964)</f>
        <v>44629.503499539569</v>
      </c>
      <c r="T15" s="38">
        <f>S15/F15</f>
        <v>262.52649117376217</v>
      </c>
      <c r="U15" s="38">
        <f>43000000*F15/SUM($F$4:$F$964)</f>
        <v>16843.900134797284</v>
      </c>
      <c r="V15" s="38">
        <f t="shared" si="1"/>
        <v>-27785.603364742285</v>
      </c>
      <c r="W15" s="38">
        <f t="shared" si="2"/>
        <v>-163.44472567495433</v>
      </c>
    </row>
    <row r="16" spans="1:23" x14ac:dyDescent="0.25">
      <c r="A16" s="7" t="s">
        <v>55</v>
      </c>
      <c r="B16" s="7" t="s">
        <v>56</v>
      </c>
      <c r="C16" s="7" t="s">
        <v>57</v>
      </c>
      <c r="D16" s="8">
        <v>2018</v>
      </c>
      <c r="E16" s="8" t="s">
        <v>16</v>
      </c>
      <c r="F16" s="9">
        <v>215</v>
      </c>
      <c r="G16" s="9">
        <v>139</v>
      </c>
      <c r="H16" s="10">
        <f t="shared" si="0"/>
        <v>0.64651162790697669</v>
      </c>
      <c r="I16" s="9">
        <v>84</v>
      </c>
      <c r="J16" s="10">
        <f>I16/F16</f>
        <v>0.39069767441860465</v>
      </c>
      <c r="K16" s="18">
        <f>L16*F16</f>
        <v>204.25</v>
      </c>
      <c r="L16" s="19">
        <v>0.95</v>
      </c>
      <c r="M16" s="13">
        <f>N16*F16</f>
        <v>204.25</v>
      </c>
      <c r="N16" s="14">
        <v>0.95</v>
      </c>
      <c r="O16" s="15">
        <f>(G16+I16+K16)*0.3/F16+M16*0.1/F16</f>
        <v>0.69116279069767428</v>
      </c>
      <c r="P16" s="36">
        <f>43000000*(O16*F16)/SUMPRODUCT($F$4:$F$964,$O$4:$O$964)</f>
        <v>69708.108070367991</v>
      </c>
      <c r="Q16" s="36">
        <f>P16/F16</f>
        <v>324.22375846682786</v>
      </c>
      <c r="R16" s="15">
        <f>(0.3*IF(H16&lt;=$H$968,H16*F16,$H$968*F16)+0.3*IF(J16&lt;=$J$968,J16*F16,$J$968*F16)+0.3*IF(L16&lt;$L$968,L16*F16,$L$968*F16)+0.1*IF(N16&lt;$N$968,N16*F16,$N$968*F16))/F16</f>
        <v>0.50333516593639915</v>
      </c>
      <c r="S16" s="37">
        <f>43000000*(R16*F16)/SUMPRODUCT($R$4:$R$964,$F$4:$F$964)</f>
        <v>52155.252974758914</v>
      </c>
      <c r="T16" s="38">
        <f>S16/F16</f>
        <v>242.58257197562287</v>
      </c>
      <c r="U16" s="38">
        <f>43000000*F16/SUM($F$4:$F$964)</f>
        <v>21302.579582243627</v>
      </c>
      <c r="V16" s="38">
        <f t="shared" si="1"/>
        <v>-30852.673392515288</v>
      </c>
      <c r="W16" s="38">
        <f t="shared" si="2"/>
        <v>-143.50080647681506</v>
      </c>
    </row>
    <row r="17" spans="1:23" x14ac:dyDescent="0.25">
      <c r="A17" s="7" t="s">
        <v>58</v>
      </c>
      <c r="B17" s="7" t="s">
        <v>59</v>
      </c>
      <c r="C17" s="7" t="s">
        <v>60</v>
      </c>
      <c r="D17" s="8">
        <v>2060</v>
      </c>
      <c r="E17" s="8" t="s">
        <v>16</v>
      </c>
      <c r="F17" s="9">
        <v>463</v>
      </c>
      <c r="G17" s="9">
        <v>315</v>
      </c>
      <c r="H17" s="10">
        <f t="shared" si="0"/>
        <v>0.68034557235421167</v>
      </c>
      <c r="I17" s="9">
        <v>265</v>
      </c>
      <c r="J17" s="10">
        <f>I17/F17</f>
        <v>0.57235421166306699</v>
      </c>
      <c r="K17" s="11">
        <v>334</v>
      </c>
      <c r="L17" s="12">
        <f>K17/F17</f>
        <v>0.72138228941684668</v>
      </c>
      <c r="M17" s="9">
        <v>411</v>
      </c>
      <c r="N17" s="16">
        <f>M17/F17</f>
        <v>0.88768898488120951</v>
      </c>
      <c r="O17" s="15">
        <f>(G17+I17+K17)*0.3/F17+M17*0.1/F17</f>
        <v>0.68099352051835849</v>
      </c>
      <c r="P17" s="36">
        <f>43000000*(O17*F17)/SUMPRODUCT($F$4:$F$964,$O$4:$O$964)</f>
        <v>147906.90763517519</v>
      </c>
      <c r="Q17" s="36">
        <f>P17/F17</f>
        <v>319.45336422284055</v>
      </c>
      <c r="R17" s="15">
        <f>(0.3*IF(H17&lt;=$H$968,H17*F17,$H$968*F17)+0.3*IF(J17&lt;=$J$968,J17*F17,$J$968*F17)+0.3*IF(L17&lt;$L$968,L17*F17,$L$968*F17)+0.1*IF(N17&lt;$N$968,N17*F17,$N$968*F17))/F17</f>
        <v>0.54471685216910326</v>
      </c>
      <c r="S17" s="37">
        <f>43000000*(R17*F17)/SUMPRODUCT($R$4:$R$964,$F$4:$F$964)</f>
        <v>121549.76541345187</v>
      </c>
      <c r="T17" s="38">
        <f>S17/F17</f>
        <v>262.52649117376211</v>
      </c>
      <c r="U17" s="38">
        <f>43000000*F17/SUM($F$4:$F$964)</f>
        <v>45874.857425947899</v>
      </c>
      <c r="V17" s="38">
        <f t="shared" si="1"/>
        <v>-75674.907987503975</v>
      </c>
      <c r="W17" s="38">
        <f t="shared" si="2"/>
        <v>-163.44472567495427</v>
      </c>
    </row>
    <row r="18" spans="1:23" x14ac:dyDescent="0.25">
      <c r="A18" s="7" t="s">
        <v>61</v>
      </c>
      <c r="B18" s="7" t="s">
        <v>43</v>
      </c>
      <c r="C18" s="7" t="s">
        <v>62</v>
      </c>
      <c r="D18" s="8">
        <v>2060</v>
      </c>
      <c r="E18" s="8" t="s">
        <v>16</v>
      </c>
      <c r="F18" s="9">
        <v>332</v>
      </c>
      <c r="G18" s="9">
        <v>234</v>
      </c>
      <c r="H18" s="10">
        <f t="shared" si="0"/>
        <v>0.70481927710843373</v>
      </c>
      <c r="I18" s="9">
        <v>235</v>
      </c>
      <c r="J18" s="10">
        <f>I18/F18</f>
        <v>0.70783132530120485</v>
      </c>
      <c r="K18" s="11">
        <v>170</v>
      </c>
      <c r="L18" s="12">
        <f>K18/F18</f>
        <v>0.51204819277108438</v>
      </c>
      <c r="M18" s="9">
        <v>307</v>
      </c>
      <c r="N18" s="16">
        <f>M18/F18</f>
        <v>0.92469879518072284</v>
      </c>
      <c r="O18" s="15">
        <f>(G18+I18+K18)*0.3/F18+M18*0.1/F18</f>
        <v>0.66987951807228907</v>
      </c>
      <c r="P18" s="36">
        <f>43000000*(O18*F18)/SUMPRODUCT($F$4:$F$964,$O$4:$O$964)</f>
        <v>104327.61261675534</v>
      </c>
      <c r="Q18" s="36">
        <f>P18/F18</f>
        <v>314.23979703841974</v>
      </c>
      <c r="R18" s="15">
        <f>(0.3*IF(H18&lt;=$H$968,H18*F18,$H$968*F18)+0.3*IF(J18&lt;=$J$968,J18*F18,$J$968*F18)+0.3*IF(L18&lt;$L$968,L18*F18,$L$968*F18)+0.1*IF(N18&lt;$N$968,N18*F18,$N$968*F18))/F18</f>
        <v>0.54471685216910337</v>
      </c>
      <c r="S18" s="37">
        <f>43000000*(R18*F18)/SUMPRODUCT($R$4:$R$964,$F$4:$F$964)</f>
        <v>87158.795069689048</v>
      </c>
      <c r="T18" s="38">
        <f>S18/F18</f>
        <v>262.52649117376217</v>
      </c>
      <c r="U18" s="38">
        <f>43000000*F18/SUM($F$4:$F$964)</f>
        <v>32895.146145604114</v>
      </c>
      <c r="V18" s="38">
        <f t="shared" si="1"/>
        <v>-54263.648924084933</v>
      </c>
      <c r="W18" s="38">
        <f t="shared" si="2"/>
        <v>-163.44472567495433</v>
      </c>
    </row>
    <row r="19" spans="1:23" x14ac:dyDescent="0.25">
      <c r="A19" s="7" t="s">
        <v>63</v>
      </c>
      <c r="B19" s="7" t="s">
        <v>64</v>
      </c>
      <c r="C19" s="7" t="s">
        <v>65</v>
      </c>
      <c r="D19" s="8">
        <v>9000</v>
      </c>
      <c r="E19" s="8" t="s">
        <v>66</v>
      </c>
      <c r="F19" s="9">
        <v>280</v>
      </c>
      <c r="G19" s="9">
        <v>224</v>
      </c>
      <c r="H19" s="10">
        <f t="shared" si="0"/>
        <v>0.8</v>
      </c>
      <c r="I19" s="9">
        <v>159</v>
      </c>
      <c r="J19" s="10">
        <f>I19/F19</f>
        <v>0.56785714285714284</v>
      </c>
      <c r="K19" s="11">
        <v>162</v>
      </c>
      <c r="L19" s="12">
        <f>K19/F19</f>
        <v>0.57857142857142863</v>
      </c>
      <c r="M19" s="9">
        <v>237</v>
      </c>
      <c r="N19" s="16">
        <f>M19/F19</f>
        <v>0.84642857142857142</v>
      </c>
      <c r="O19" s="15">
        <f>(G19+I19+K19)*0.3/F19+M19*0.1/F19</f>
        <v>0.66857142857142859</v>
      </c>
      <c r="P19" s="36">
        <f>43000000*(O19*F19)/SUMPRODUCT($F$4:$F$964,$O$4:$O$964)</f>
        <v>87815.328605470349</v>
      </c>
      <c r="Q19" s="36">
        <f>P19/F19</f>
        <v>313.62617359096555</v>
      </c>
      <c r="R19" s="15">
        <f>(0.3*IF(H19&lt;=$H$968,H19*F19,$H$968*F19)+0.3*IF(J19&lt;=$J$968,J19*F19,$J$968*F19)+0.3*IF(L19&lt;$L$968,L19*F19,$L$968*F19)+0.1*IF(N19&lt;$N$968,N19*F19,$N$968*F19))/F19</f>
        <v>0.54471685216910326</v>
      </c>
      <c r="S19" s="37">
        <f>43000000*(R19*F19)/SUMPRODUCT($R$4:$R$964,$F$4:$F$964)</f>
        <v>73507.417528653401</v>
      </c>
      <c r="T19" s="38">
        <f>S19/F19</f>
        <v>262.52649117376217</v>
      </c>
      <c r="U19" s="38">
        <f>43000000*F19/SUM($F$4:$F$964)</f>
        <v>27742.894339666116</v>
      </c>
      <c r="V19" s="38">
        <f t="shared" si="1"/>
        <v>-45764.523188987281</v>
      </c>
      <c r="W19" s="38">
        <f t="shared" si="2"/>
        <v>-163.44472567495433</v>
      </c>
    </row>
    <row r="20" spans="1:23" x14ac:dyDescent="0.25">
      <c r="A20" s="7" t="s">
        <v>67</v>
      </c>
      <c r="B20" s="7" t="s">
        <v>68</v>
      </c>
      <c r="C20" s="7" t="s">
        <v>69</v>
      </c>
      <c r="D20" s="8">
        <v>1000</v>
      </c>
      <c r="E20" s="8" t="s">
        <v>41</v>
      </c>
      <c r="F20" s="9">
        <v>571</v>
      </c>
      <c r="G20" s="9">
        <v>399</v>
      </c>
      <c r="H20" s="10">
        <f t="shared" si="0"/>
        <v>0.69877408056042034</v>
      </c>
      <c r="I20" s="9">
        <v>199</v>
      </c>
      <c r="J20" s="10">
        <f>I20/F20</f>
        <v>0.34851138353765326</v>
      </c>
      <c r="K20" s="11">
        <v>480</v>
      </c>
      <c r="L20" s="12">
        <f>K20/F20</f>
        <v>0.84063047285464099</v>
      </c>
      <c r="M20" s="9">
        <v>511</v>
      </c>
      <c r="N20" s="16">
        <f>M20/F20</f>
        <v>0.8949211908931699</v>
      </c>
      <c r="O20" s="15">
        <f>(G20+I20+K20)*0.3/F20+M20*0.1/F20</f>
        <v>0.65586690017513127</v>
      </c>
      <c r="P20" s="36">
        <f>43000000*(O20*F20)/SUMPRODUCT($F$4:$F$964,$O$4:$O$964)</f>
        <v>175677.56710869999</v>
      </c>
      <c r="Q20" s="36">
        <f>P20/F20</f>
        <v>307.66649230945706</v>
      </c>
      <c r="R20" s="15">
        <f>(0.3*IF(H20&lt;=$H$968,H20*F20,$H$968*F20)+0.3*IF(J20&lt;=$J$968,J20*F20,$J$968*F20)+0.3*IF(L20&lt;$L$968,L20*F20,$L$968*F20)+0.1*IF(N20&lt;$N$968,N20*F20,$N$968*F20))/F20</f>
        <v>0.49067927867211386</v>
      </c>
      <c r="S20" s="37">
        <f>43000000*(R20*F20)/SUMPRODUCT($R$4:$R$964,$F$4:$F$964)</f>
        <v>135031.82860904196</v>
      </c>
      <c r="T20" s="38">
        <f>S20/F20</f>
        <v>236.48306236259538</v>
      </c>
      <c r="U20" s="38">
        <f>43000000*F20/SUM($F$4:$F$964)</f>
        <v>56575.688099819119</v>
      </c>
      <c r="V20" s="38">
        <f t="shared" si="1"/>
        <v>-78456.140509222838</v>
      </c>
      <c r="W20" s="38">
        <f t="shared" si="2"/>
        <v>-137.40129686378754</v>
      </c>
    </row>
    <row r="21" spans="1:23" x14ac:dyDescent="0.25">
      <c r="A21" s="7" t="s">
        <v>70</v>
      </c>
      <c r="B21" s="7" t="s">
        <v>71</v>
      </c>
      <c r="C21" s="7" t="s">
        <v>72</v>
      </c>
      <c r="D21" s="8">
        <v>9000</v>
      </c>
      <c r="E21" s="8" t="s">
        <v>66</v>
      </c>
      <c r="F21" s="9">
        <v>184</v>
      </c>
      <c r="G21" s="9">
        <v>134</v>
      </c>
      <c r="H21" s="10">
        <f t="shared" si="0"/>
        <v>0.72826086956521741</v>
      </c>
      <c r="I21" s="9">
        <v>97</v>
      </c>
      <c r="J21" s="10">
        <f>I21/F21</f>
        <v>0.52717391304347827</v>
      </c>
      <c r="K21" s="11">
        <v>121</v>
      </c>
      <c r="L21" s="12">
        <f>K21/F21</f>
        <v>0.65760869565217395</v>
      </c>
      <c r="M21" s="9">
        <v>145</v>
      </c>
      <c r="N21" s="16">
        <f>M21/F21</f>
        <v>0.78804347826086951</v>
      </c>
      <c r="O21" s="15">
        <f>(G21+I21+K21)*0.3/F21+M21*0.1/F21</f>
        <v>0.6527173913043478</v>
      </c>
      <c r="P21" s="36">
        <f>43000000*(O21*F21)/SUMPRODUCT($F$4:$F$964,$O$4:$O$964)</f>
        <v>56338.787208958267</v>
      </c>
      <c r="Q21" s="36">
        <f>P21/F21</f>
        <v>306.18906091825147</v>
      </c>
      <c r="R21" s="15">
        <f>(0.3*IF(H21&lt;=$H$968,H21*F21,$H$968*F21)+0.3*IF(J21&lt;=$J$968,J21*F21,$J$968*F21)+0.3*IF(L21&lt;$L$968,L21*F21,$L$968*F21)+0.1*IF(N21&lt;$N$968,N21*F21,$N$968*F21))/F21</f>
        <v>0.54427803752386128</v>
      </c>
      <c r="S21" s="37">
        <f>43000000*(R21*F21)/SUMPRODUCT($R$4:$R$964,$F$4:$F$964)</f>
        <v>48265.960789531244</v>
      </c>
      <c r="T21" s="38">
        <f>S21/F21</f>
        <v>262.31500429093069</v>
      </c>
      <c r="U21" s="38">
        <f>43000000*F21/SUM($F$4:$F$964)</f>
        <v>18231.044851780593</v>
      </c>
      <c r="V21" s="38">
        <f t="shared" si="1"/>
        <v>-30034.915937750651</v>
      </c>
      <c r="W21" s="38">
        <f t="shared" si="2"/>
        <v>-163.23323879212285</v>
      </c>
    </row>
    <row r="22" spans="1:23" x14ac:dyDescent="0.25">
      <c r="A22" s="7" t="s">
        <v>73</v>
      </c>
      <c r="B22" s="7" t="s">
        <v>43</v>
      </c>
      <c r="C22" s="7" t="s">
        <v>44</v>
      </c>
      <c r="D22" s="8">
        <v>2060</v>
      </c>
      <c r="E22" s="8" t="s">
        <v>16</v>
      </c>
      <c r="F22" s="9">
        <v>148</v>
      </c>
      <c r="G22" s="9">
        <v>92</v>
      </c>
      <c r="H22" s="10">
        <f t="shared" si="0"/>
        <v>0.6216216216216216</v>
      </c>
      <c r="I22" s="9">
        <v>106</v>
      </c>
      <c r="J22" s="10">
        <f>I22/F22</f>
        <v>0.71621621621621623</v>
      </c>
      <c r="K22" s="11">
        <v>79</v>
      </c>
      <c r="L22" s="12">
        <f>K22/F22</f>
        <v>0.53378378378378377</v>
      </c>
      <c r="M22" s="9">
        <v>135</v>
      </c>
      <c r="N22" s="16">
        <f>M22/F22</f>
        <v>0.91216216216216217</v>
      </c>
      <c r="O22" s="15">
        <f>(G22+I22+K22)*0.3/F22+M22*0.1/F22</f>
        <v>0.6527027027027027</v>
      </c>
      <c r="P22" s="36">
        <f>43000000*(O22*F22)/SUMPRODUCT($F$4:$F$964,$O$4:$O$964)</f>
        <v>45314.96123551514</v>
      </c>
      <c r="Q22" s="36">
        <f>P22/F22</f>
        <v>306.18217051023743</v>
      </c>
      <c r="R22" s="15">
        <f>(0.3*IF(H22&lt;=$H$968,H22*F22,$H$968*F22)+0.3*IF(J22&lt;=$J$968,J22*F22,$J$968*F22)+0.3*IF(L22&lt;$L$968,L22*F22,$L$968*F22)+0.1*IF(N22&lt;$N$968,N22*F22,$N$968*F22))/F22</f>
        <v>0.54471685216910326</v>
      </c>
      <c r="S22" s="37">
        <f>43000000*(R22*F22)/SUMPRODUCT($R$4:$R$964,$F$4:$F$964)</f>
        <v>38853.920693716798</v>
      </c>
      <c r="T22" s="38">
        <f>S22/F22</f>
        <v>262.52649117376217</v>
      </c>
      <c r="U22" s="38">
        <f>43000000*F22/SUM($F$4:$F$964)</f>
        <v>14664.10129382352</v>
      </c>
      <c r="V22" s="38">
        <f t="shared" si="1"/>
        <v>-24189.819399893277</v>
      </c>
      <c r="W22" s="38">
        <f t="shared" si="2"/>
        <v>-163.44472567495433</v>
      </c>
    </row>
    <row r="23" spans="1:23" x14ac:dyDescent="0.25">
      <c r="A23" s="7" t="s">
        <v>74</v>
      </c>
      <c r="B23" s="7" t="s">
        <v>75</v>
      </c>
      <c r="C23" s="7" t="s">
        <v>76</v>
      </c>
      <c r="D23" s="8">
        <v>1020</v>
      </c>
      <c r="E23" s="8" t="s">
        <v>41</v>
      </c>
      <c r="F23" s="9">
        <v>149</v>
      </c>
      <c r="G23" s="9">
        <v>81</v>
      </c>
      <c r="H23" s="10">
        <f t="shared" si="0"/>
        <v>0.5436241610738255</v>
      </c>
      <c r="I23" s="9">
        <v>78</v>
      </c>
      <c r="J23" s="10">
        <f>I23/F23</f>
        <v>0.52348993288590606</v>
      </c>
      <c r="K23" s="11">
        <v>117</v>
      </c>
      <c r="L23" s="12">
        <f>K23/F23</f>
        <v>0.78523489932885904</v>
      </c>
      <c r="M23" s="9">
        <v>137</v>
      </c>
      <c r="N23" s="16">
        <f>M23/F23</f>
        <v>0.91946308724832215</v>
      </c>
      <c r="O23" s="15">
        <f>(G23+I23+K23)*0.3/F23+M23*0.1/F23</f>
        <v>0.6476510067114094</v>
      </c>
      <c r="P23" s="36">
        <f>43000000*(O23*F23)/SUMPRODUCT($F$4:$F$964,$O$4:$O$964)</f>
        <v>45268.051337755809</v>
      </c>
      <c r="Q23" s="36">
        <f>P23/F23</f>
        <v>303.81242508560945</v>
      </c>
      <c r="R23" s="15">
        <f>(0.3*IF(H23&lt;=$H$968,H23*F23,$H$968*F23)+0.3*IF(J23&lt;=$J$968,J23*F23,$J$968*F23)+0.3*IF(L23&lt;$L$968,L23*F23,$L$968*F23)+0.1*IF(N23&lt;$N$968,N23*F23,$N$968*F23))/F23</f>
        <v>0.52897139929213566</v>
      </c>
      <c r="S23" s="37">
        <f>43000000*(R23*F23)/SUMPRODUCT($R$4:$R$964,$F$4:$F$964)</f>
        <v>37985.756674010452</v>
      </c>
      <c r="T23" s="38">
        <f>S23/F23</f>
        <v>254.93796425510371</v>
      </c>
      <c r="U23" s="38">
        <f>43000000*F23/SUM($F$4:$F$964)</f>
        <v>14763.183059322328</v>
      </c>
      <c r="V23" s="38">
        <f t="shared" si="1"/>
        <v>-23222.573614688125</v>
      </c>
      <c r="W23" s="38">
        <f t="shared" si="2"/>
        <v>-155.8561987562959</v>
      </c>
    </row>
    <row r="24" spans="1:23" x14ac:dyDescent="0.25">
      <c r="A24" s="7" t="s">
        <v>77</v>
      </c>
      <c r="B24" s="7" t="s">
        <v>78</v>
      </c>
      <c r="C24" s="7" t="s">
        <v>79</v>
      </c>
      <c r="D24" s="8">
        <v>2660</v>
      </c>
      <c r="E24" s="8" t="s">
        <v>16</v>
      </c>
      <c r="F24" s="9">
        <v>324</v>
      </c>
      <c r="G24" s="9">
        <v>225</v>
      </c>
      <c r="H24" s="10">
        <f t="shared" si="0"/>
        <v>0.69444444444444442</v>
      </c>
      <c r="I24" s="9">
        <v>224</v>
      </c>
      <c r="J24" s="10">
        <f>I24/F24</f>
        <v>0.69135802469135799</v>
      </c>
      <c r="K24" s="11">
        <v>147</v>
      </c>
      <c r="L24" s="12">
        <f>K24/F24</f>
        <v>0.45370370370370372</v>
      </c>
      <c r="M24" s="13">
        <f>N24*F24</f>
        <v>307.8</v>
      </c>
      <c r="N24" s="14">
        <v>0.95</v>
      </c>
      <c r="O24" s="15">
        <f>(G24+I24+K24)*0.3/F24+M24*0.1/F24</f>
        <v>0.64685185185185179</v>
      </c>
      <c r="P24" s="36">
        <f>43000000*(O24*F24)/SUMPRODUCT($F$4:$F$964,$O$4:$O$964)</f>
        <v>98313.763724008939</v>
      </c>
      <c r="Q24" s="36">
        <f>P24/F24</f>
        <v>303.43754235805227</v>
      </c>
      <c r="R24" s="15">
        <f>(0.3*IF(H24&lt;=$H$968,H24*F24,$H$968*F24)+0.3*IF(J24&lt;=$J$968,J24*F24,$J$968*F24)+0.3*IF(L24&lt;$L$968,L24*F24,$L$968*F24)+0.1*IF(N24&lt;$N$968,N24*F24,$N$968*F24))/F24</f>
        <v>0.54399572676351449</v>
      </c>
      <c r="S24" s="37">
        <f>43000000*(R24*F24)/SUMPRODUCT($R$4:$R$964,$F$4:$F$964)</f>
        <v>84945.978022572905</v>
      </c>
      <c r="T24" s="38">
        <f>S24/F24</f>
        <v>262.17894451411388</v>
      </c>
      <c r="U24" s="38">
        <f>43000000*F24/SUM($F$4:$F$964)</f>
        <v>32102.492021613649</v>
      </c>
      <c r="V24" s="38">
        <f t="shared" si="1"/>
        <v>-52843.486000959252</v>
      </c>
      <c r="W24" s="38">
        <f t="shared" si="2"/>
        <v>-163.09717901530604</v>
      </c>
    </row>
    <row r="25" spans="1:23" x14ac:dyDescent="0.25">
      <c r="A25" s="7" t="s">
        <v>80</v>
      </c>
      <c r="B25" s="7" t="s">
        <v>81</v>
      </c>
      <c r="C25" s="7" t="s">
        <v>82</v>
      </c>
      <c r="D25" s="8">
        <v>1070</v>
      </c>
      <c r="E25" s="8" t="s">
        <v>83</v>
      </c>
      <c r="F25" s="9">
        <v>771</v>
      </c>
      <c r="G25" s="9">
        <v>501</v>
      </c>
      <c r="H25" s="10">
        <f t="shared" si="0"/>
        <v>0.64980544747081714</v>
      </c>
      <c r="I25" s="9">
        <v>514</v>
      </c>
      <c r="J25" s="10">
        <f>I25/F25</f>
        <v>0.66666666666666663</v>
      </c>
      <c r="K25" s="11">
        <v>437</v>
      </c>
      <c r="L25" s="12">
        <f>K25/F25</f>
        <v>0.56679636835278857</v>
      </c>
      <c r="M25" s="9">
        <v>623</v>
      </c>
      <c r="N25" s="16">
        <f>M25/F25</f>
        <v>0.80804150453955903</v>
      </c>
      <c r="O25" s="15">
        <f>(G25+I25+K25)*0.3/F25+M25*0.1/F25</f>
        <v>0.64578469520103765</v>
      </c>
      <c r="P25" s="36">
        <f>43000000*(O25*F25)/SUMPRODUCT($F$4:$F$964,$O$4:$O$964)</f>
        <v>233564.38094371624</v>
      </c>
      <c r="Q25" s="36">
        <f>P25/F25</f>
        <v>302.93694026422338</v>
      </c>
      <c r="R25" s="15">
        <f>(0.3*IF(H25&lt;=$H$968,H25*F25,$H$968*F25)+0.3*IF(J25&lt;=$J$968,J25*F25,$J$968*F25)+0.3*IF(L25&lt;$L$968,L25*F25,$L$968*F25)+0.1*IF(N25&lt;$N$968,N25*F25,$N$968*F25))/F25</f>
        <v>0.54471685216910337</v>
      </c>
      <c r="S25" s="37">
        <f>43000000*(R25*F25)/SUMPRODUCT($R$4:$R$964,$F$4:$F$964)</f>
        <v>202407.92469497066</v>
      </c>
      <c r="T25" s="38">
        <f>S25/F25</f>
        <v>262.52649117376222</v>
      </c>
      <c r="U25" s="38">
        <f>43000000*F25/SUM($F$4:$F$964)</f>
        <v>76392.041199580635</v>
      </c>
      <c r="V25" s="38">
        <f t="shared" si="1"/>
        <v>-126015.88349539002</v>
      </c>
      <c r="W25" s="38">
        <f t="shared" si="2"/>
        <v>-163.44472567495438</v>
      </c>
    </row>
    <row r="26" spans="1:23" x14ac:dyDescent="0.25">
      <c r="A26" s="7" t="s">
        <v>84</v>
      </c>
      <c r="B26" s="7" t="s">
        <v>85</v>
      </c>
      <c r="C26" s="7" t="s">
        <v>86</v>
      </c>
      <c r="D26" s="8">
        <v>2100</v>
      </c>
      <c r="E26" s="8" t="s">
        <v>16</v>
      </c>
      <c r="F26" s="9">
        <v>595</v>
      </c>
      <c r="G26" s="9">
        <v>429</v>
      </c>
      <c r="H26" s="10">
        <f t="shared" si="0"/>
        <v>0.72100840336134453</v>
      </c>
      <c r="I26" s="9">
        <v>320</v>
      </c>
      <c r="J26" s="10">
        <f>I26/F26</f>
        <v>0.53781512605042014</v>
      </c>
      <c r="K26" s="11">
        <v>358</v>
      </c>
      <c r="L26" s="12">
        <f>K26/F26</f>
        <v>0.60168067226890753</v>
      </c>
      <c r="M26" s="9">
        <v>513</v>
      </c>
      <c r="N26" s="16">
        <f>M26/F26</f>
        <v>0.86218487394957988</v>
      </c>
      <c r="O26" s="15">
        <f>(G26+I26+K26)*0.3/F26+M26*0.1/F26</f>
        <v>0.64436974789915957</v>
      </c>
      <c r="P26" s="36">
        <f>43000000*(O26*F26)/SUMPRODUCT($F$4:$F$964,$O$4:$O$964)</f>
        <v>179852.54800928055</v>
      </c>
      <c r="Q26" s="36">
        <f>P26/F26</f>
        <v>302.27318993156393</v>
      </c>
      <c r="R26" s="15">
        <f>(0.3*IF(H26&lt;=$H$968,H26*F26,$H$968*F26)+0.3*IF(J26&lt;=$J$968,J26*F26,$J$968*F26)+0.3*IF(L26&lt;$L$968,L26*F26,$L$968*F26)+0.1*IF(N26&lt;$N$968,N26*F26,$N$968*F26))/F26</f>
        <v>0.54471685216910326</v>
      </c>
      <c r="S26" s="37">
        <f>43000000*(R26*F26)/SUMPRODUCT($R$4:$R$964,$F$4:$F$964)</f>
        <v>156203.26224838846</v>
      </c>
      <c r="T26" s="38">
        <f>S26/F26</f>
        <v>262.52649117376211</v>
      </c>
      <c r="U26" s="38">
        <f>43000000*F26/SUM($F$4:$F$964)</f>
        <v>58953.650471790497</v>
      </c>
      <c r="V26" s="38">
        <f t="shared" si="1"/>
        <v>-97249.611776597972</v>
      </c>
      <c r="W26" s="38">
        <f t="shared" si="2"/>
        <v>-163.44472567495427</v>
      </c>
    </row>
    <row r="27" spans="1:23" x14ac:dyDescent="0.25">
      <c r="A27" s="7" t="s">
        <v>87</v>
      </c>
      <c r="B27" s="7" t="s">
        <v>88</v>
      </c>
      <c r="C27" s="7" t="s">
        <v>89</v>
      </c>
      <c r="D27" s="8">
        <v>9040</v>
      </c>
      <c r="E27" s="8" t="s">
        <v>66</v>
      </c>
      <c r="F27" s="9">
        <v>390</v>
      </c>
      <c r="G27" s="9">
        <v>292</v>
      </c>
      <c r="H27" s="10">
        <f t="shared" si="0"/>
        <v>0.74871794871794872</v>
      </c>
      <c r="I27" s="9">
        <v>214</v>
      </c>
      <c r="J27" s="10">
        <f>I27/F27</f>
        <v>0.54871794871794877</v>
      </c>
      <c r="K27" s="11">
        <v>215</v>
      </c>
      <c r="L27" s="12">
        <f>K27/F27</f>
        <v>0.55128205128205132</v>
      </c>
      <c r="M27" s="9">
        <v>322</v>
      </c>
      <c r="N27" s="16">
        <f>M27/F27</f>
        <v>0.82564102564102559</v>
      </c>
      <c r="O27" s="15">
        <f>(G27+I27+K27)*0.3/F27+M27*0.1/F27</f>
        <v>0.63717948717948714</v>
      </c>
      <c r="P27" s="36">
        <f>43000000*(O27*F27)/SUMPRODUCT($F$4:$F$964,$O$4:$O$964)</f>
        <v>116571.0959319411</v>
      </c>
      <c r="Q27" s="36">
        <f>P27/F27</f>
        <v>298.90024597933615</v>
      </c>
      <c r="R27" s="15">
        <f>(0.3*IF(H27&lt;=$H$968,H27*F27,$H$968*F27)+0.3*IF(J27&lt;=$J$968,J27*F27,$J$968*F27)+0.3*IF(L27&lt;$L$968,L27*F27,$L$968*F27)+0.1*IF(N27&lt;$N$968,N27*F27,$N$968*F27))/F27</f>
        <v>0.54471685216910337</v>
      </c>
      <c r="S27" s="37">
        <f>43000000*(R27*F27)/SUMPRODUCT($R$4:$R$964,$F$4:$F$964)</f>
        <v>102385.33155776726</v>
      </c>
      <c r="T27" s="38">
        <f>S27/F27</f>
        <v>262.52649117376222</v>
      </c>
      <c r="U27" s="38">
        <f>43000000*F27/SUM($F$4:$F$964)</f>
        <v>38641.888544534952</v>
      </c>
      <c r="V27" s="38">
        <f t="shared" si="1"/>
        <v>-63743.44301323231</v>
      </c>
      <c r="W27" s="38">
        <f t="shared" si="2"/>
        <v>-163.44472567495438</v>
      </c>
    </row>
    <row r="28" spans="1:23" x14ac:dyDescent="0.25">
      <c r="A28" s="7" t="s">
        <v>90</v>
      </c>
      <c r="B28" s="7" t="s">
        <v>91</v>
      </c>
      <c r="C28" s="7" t="s">
        <v>82</v>
      </c>
      <c r="D28" s="8">
        <v>2018</v>
      </c>
      <c r="E28" s="8" t="s">
        <v>16</v>
      </c>
      <c r="F28" s="9">
        <v>456</v>
      </c>
      <c r="G28" s="9">
        <v>270</v>
      </c>
      <c r="H28" s="10">
        <f t="shared" si="0"/>
        <v>0.59210526315789469</v>
      </c>
      <c r="I28" s="9">
        <v>216</v>
      </c>
      <c r="J28" s="10">
        <f>I28/F28</f>
        <v>0.47368421052631576</v>
      </c>
      <c r="K28" s="11">
        <v>349</v>
      </c>
      <c r="L28" s="12">
        <f>K28/F28</f>
        <v>0.76535087719298245</v>
      </c>
      <c r="M28" s="9">
        <v>395</v>
      </c>
      <c r="N28" s="16">
        <f>M28/F28</f>
        <v>0.86622807017543857</v>
      </c>
      <c r="O28" s="15">
        <f>(G28+I28+K28)*0.3/F28+M28*0.1/F28</f>
        <v>0.63596491228070173</v>
      </c>
      <c r="P28" s="36">
        <f>43000000*(O28*F28)/SUMPRODUCT($F$4:$F$964,$O$4:$O$964)</f>
        <v>136038.70350206411</v>
      </c>
      <c r="Q28" s="36">
        <f>P28/F28</f>
        <v>298.33049013610548</v>
      </c>
      <c r="R28" s="15">
        <f>(0.3*IF(H28&lt;=$H$968,H28*F28,$H$968*F28)+0.3*IF(J28&lt;=$J$968,J28*F28,$J$968*F28)+0.3*IF(L28&lt;$L$968,L28*F28,$L$968*F28)+0.1*IF(N28&lt;$N$968,N28*F28,$N$968*F28))/F28</f>
        <v>0.52823112676871253</v>
      </c>
      <c r="S28" s="37">
        <f>43000000*(R28*F28)/SUMPRODUCT($R$4:$R$964,$F$4:$F$964)</f>
        <v>116089.02247348473</v>
      </c>
      <c r="T28" s="38">
        <f>S28/F28</f>
        <v>254.58118963483494</v>
      </c>
      <c r="U28" s="38">
        <f>43000000*F28/SUM($F$4:$F$964)</f>
        <v>45181.285067456251</v>
      </c>
      <c r="V28" s="38">
        <f t="shared" si="1"/>
        <v>-70907.737406028478</v>
      </c>
      <c r="W28" s="38">
        <f t="shared" si="2"/>
        <v>-155.49942413602713</v>
      </c>
    </row>
    <row r="29" spans="1:23" x14ac:dyDescent="0.25">
      <c r="A29" s="7" t="s">
        <v>92</v>
      </c>
      <c r="B29" s="7" t="s">
        <v>93</v>
      </c>
      <c r="C29" s="7" t="s">
        <v>94</v>
      </c>
      <c r="D29" s="8">
        <v>2100</v>
      </c>
      <c r="E29" s="8" t="s">
        <v>16</v>
      </c>
      <c r="F29" s="9">
        <v>1077</v>
      </c>
      <c r="G29" s="9">
        <v>809</v>
      </c>
      <c r="H29" s="10">
        <f t="shared" si="0"/>
        <v>0.75116063138347255</v>
      </c>
      <c r="I29" s="9">
        <v>598</v>
      </c>
      <c r="J29" s="10">
        <f>I29/F29</f>
        <v>0.55524605385329617</v>
      </c>
      <c r="K29" s="11">
        <v>564</v>
      </c>
      <c r="L29" s="12">
        <f>K29/F29</f>
        <v>0.5236768802228412</v>
      </c>
      <c r="M29" s="9">
        <v>906</v>
      </c>
      <c r="N29" s="16">
        <f>M29/F29</f>
        <v>0.84122562674094703</v>
      </c>
      <c r="O29" s="15">
        <f>(G29+I29+K29)*0.3/F29+M29*0.1/F29</f>
        <v>0.63314763231197768</v>
      </c>
      <c r="P29" s="36">
        <f>43000000*(O29*F29)/SUMPRODUCT($F$4:$F$964,$O$4:$O$964)</f>
        <v>319878.59282088792</v>
      </c>
      <c r="Q29" s="36">
        <f>P29/F29</f>
        <v>297.00890698318284</v>
      </c>
      <c r="R29" s="15">
        <f>(0.3*IF(H29&lt;=$H$968,H29*F29,$H$968*F29)+0.3*IF(J29&lt;=$J$968,J29*F29,$J$968*F29)+0.3*IF(L29&lt;$L$968,L29*F29,$L$968*F29)+0.1*IF(N29&lt;$N$968,N29*F29,$N$968*F29))/F29</f>
        <v>0.54471685216910337</v>
      </c>
      <c r="S29" s="37">
        <f>43000000*(R29*F29)/SUMPRODUCT($R$4:$R$964,$F$4:$F$964)</f>
        <v>282741.03099414188</v>
      </c>
      <c r="T29" s="38">
        <f>S29/F29</f>
        <v>262.52649117376217</v>
      </c>
      <c r="U29" s="38">
        <f>43000000*F29/SUM($F$4:$F$964)</f>
        <v>106711.06144221574</v>
      </c>
      <c r="V29" s="38">
        <f t="shared" si="1"/>
        <v>-176029.96955192613</v>
      </c>
      <c r="W29" s="38">
        <f t="shared" si="2"/>
        <v>-163.44472567495433</v>
      </c>
    </row>
    <row r="30" spans="1:23" x14ac:dyDescent="0.25">
      <c r="A30" s="7" t="s">
        <v>95</v>
      </c>
      <c r="B30" s="7" t="s">
        <v>96</v>
      </c>
      <c r="C30" s="7" t="s">
        <v>97</v>
      </c>
      <c r="D30" s="8">
        <v>1000</v>
      </c>
      <c r="E30" s="8" t="s">
        <v>41</v>
      </c>
      <c r="F30" s="9">
        <v>377</v>
      </c>
      <c r="G30" s="9">
        <v>200</v>
      </c>
      <c r="H30" s="10">
        <f t="shared" si="0"/>
        <v>0.5305039787798409</v>
      </c>
      <c r="I30" s="9">
        <v>218</v>
      </c>
      <c r="J30" s="10">
        <f>I30/F30</f>
        <v>0.57824933687002655</v>
      </c>
      <c r="K30" s="11">
        <v>265</v>
      </c>
      <c r="L30" s="12">
        <f>K30/F30</f>
        <v>0.70291777188328908</v>
      </c>
      <c r="M30" s="9">
        <v>318</v>
      </c>
      <c r="N30" s="16">
        <f>M30/F30</f>
        <v>0.843501326259947</v>
      </c>
      <c r="O30" s="15">
        <f>(G30+I30+K30)*0.3/F30+M30*0.1/F30</f>
        <v>0.62785145888594163</v>
      </c>
      <c r="P30" s="36">
        <f>43000000*(O30*F30)/SUMPRODUCT($F$4:$F$964,$O$4:$O$964)</f>
        <v>111035.72799633991</v>
      </c>
      <c r="Q30" s="36">
        <f>P30/F30</f>
        <v>294.5244774438724</v>
      </c>
      <c r="R30" s="15">
        <f>(0.3*IF(H30&lt;=$H$968,H30*F30,$H$968*F30)+0.3*IF(J30&lt;=$J$968,J30*F30,$J$968*F30)+0.3*IF(L30&lt;$L$968,L30*F30,$L$968*F30)+0.1*IF(N30&lt;$N$968,N30*F30,$N$968*F30))/F30</f>
        <v>0.526579353296454</v>
      </c>
      <c r="S30" s="37">
        <f>43000000*(R30*F30)/SUMPRODUCT($R$4:$R$964,$F$4:$F$964)</f>
        <v>95676.989030002936</v>
      </c>
      <c r="T30" s="38">
        <f>S30/F30</f>
        <v>253.78511679045872</v>
      </c>
      <c r="U30" s="38">
        <f>43000000*F30/SUM($F$4:$F$964)</f>
        <v>37353.825593050453</v>
      </c>
      <c r="V30" s="38">
        <f t="shared" si="1"/>
        <v>-58323.163436952484</v>
      </c>
      <c r="W30" s="38">
        <f t="shared" si="2"/>
        <v>-154.7033512916509</v>
      </c>
    </row>
    <row r="31" spans="1:23" x14ac:dyDescent="0.25">
      <c r="A31" s="7" t="s">
        <v>98</v>
      </c>
      <c r="B31" s="7" t="s">
        <v>99</v>
      </c>
      <c r="C31" s="7" t="s">
        <v>100</v>
      </c>
      <c r="D31" s="8">
        <v>1180</v>
      </c>
      <c r="E31" s="8" t="s">
        <v>101</v>
      </c>
      <c r="F31" s="9">
        <v>169</v>
      </c>
      <c r="G31" s="9">
        <v>79</v>
      </c>
      <c r="H31" s="10">
        <f t="shared" si="0"/>
        <v>0.46745562130177515</v>
      </c>
      <c r="I31" s="9">
        <v>94</v>
      </c>
      <c r="J31" s="10">
        <f>I31/F31</f>
        <v>0.55621301775147924</v>
      </c>
      <c r="K31" s="11">
        <v>133</v>
      </c>
      <c r="L31" s="12">
        <f>K31/F31</f>
        <v>0.78698224852071008</v>
      </c>
      <c r="M31" s="9">
        <v>142</v>
      </c>
      <c r="N31" s="16">
        <f>M31/F31</f>
        <v>0.84023668639053251</v>
      </c>
      <c r="O31" s="15">
        <f>(G31+I31+K31)*0.3/F31+M31*0.1/F31</f>
        <v>0.62721893491124259</v>
      </c>
      <c r="P31" s="36">
        <f>43000000*(O31*F31)/SUMPRODUCT($F$4:$F$964,$O$4:$O$964)</f>
        <v>49724.491624892391</v>
      </c>
      <c r="Q31" s="36">
        <f>P31/F31</f>
        <v>294.22776109403782</v>
      </c>
      <c r="R31" s="15">
        <f>(0.3*IF(H31&lt;=$H$968,H31*F31,$H$968*F31)+0.3*IF(J31&lt;=$J$968,J31*F31,$J$968*F31)+0.3*IF(L31&lt;$L$968,L31*F31,$L$968*F31)+0.1*IF(N31&lt;$N$968,N31*F31,$N$968*F31))/F31</f>
        <v>0.5076648460530343</v>
      </c>
      <c r="S31" s="37">
        <f>43000000*(R31*F31)/SUMPRODUCT($R$4:$R$964,$F$4:$F$964)</f>
        <v>41349.105435420359</v>
      </c>
      <c r="T31" s="38">
        <f>S31/F31</f>
        <v>244.66926293148143</v>
      </c>
      <c r="U31" s="38">
        <f>43000000*F31/SUM($F$4:$F$964)</f>
        <v>16744.818369298479</v>
      </c>
      <c r="V31" s="38">
        <f t="shared" si="1"/>
        <v>-24604.28706612188</v>
      </c>
      <c r="W31" s="38">
        <f t="shared" si="2"/>
        <v>-145.58749743267362</v>
      </c>
    </row>
    <row r="32" spans="1:23" x14ac:dyDescent="0.25">
      <c r="A32" s="7" t="s">
        <v>102</v>
      </c>
      <c r="B32" s="7" t="s">
        <v>99</v>
      </c>
      <c r="C32" s="7" t="s">
        <v>100</v>
      </c>
      <c r="D32" s="8">
        <v>1180</v>
      </c>
      <c r="E32" s="8" t="s">
        <v>101</v>
      </c>
      <c r="F32" s="9">
        <v>109</v>
      </c>
      <c r="G32" s="9">
        <v>53</v>
      </c>
      <c r="H32" s="10">
        <f t="shared" si="0"/>
        <v>0.48623853211009177</v>
      </c>
      <c r="I32" s="9">
        <v>54</v>
      </c>
      <c r="J32" s="10">
        <f>I32/F32</f>
        <v>0.49541284403669728</v>
      </c>
      <c r="K32" s="11">
        <v>88</v>
      </c>
      <c r="L32" s="12">
        <f>K32/F32</f>
        <v>0.80733944954128445</v>
      </c>
      <c r="M32" s="9">
        <v>98</v>
      </c>
      <c r="N32" s="16">
        <f>M32/F32</f>
        <v>0.8990825688073395</v>
      </c>
      <c r="O32" s="15">
        <f>(G32+I32+K32)*0.3/F32+M32*0.1/F32</f>
        <v>0.62660550458715591</v>
      </c>
      <c r="P32" s="36">
        <f>43000000*(O32*F32)/SUMPRODUCT($F$4:$F$964,$O$4:$O$964)</f>
        <v>32039.460169624061</v>
      </c>
      <c r="Q32" s="36">
        <f>P32/F32</f>
        <v>293.94000155618403</v>
      </c>
      <c r="R32" s="15">
        <f>(0.3*IF(H32&lt;=$H$968,H32*F32,$H$968*F32)+0.3*IF(J32&lt;=$J$968,J32*F32,$J$968*F32)+0.3*IF(L32&lt;$L$968,L32*F32,$L$968*F32)+0.1*IF(N32&lt;$N$968,N32*F32,$N$968*F32))/F32</f>
        <v>0.50333258394825287</v>
      </c>
      <c r="S32" s="37">
        <f>43000000*(R32*F32)/SUMPRODUCT($R$4:$R$964,$F$4:$F$964)</f>
        <v>26441.364706815955</v>
      </c>
      <c r="T32" s="38">
        <f>S32/F32</f>
        <v>242.58132758546748</v>
      </c>
      <c r="U32" s="38">
        <f>43000000*F32/SUM($F$4:$F$964)</f>
        <v>10799.912439370024</v>
      </c>
      <c r="V32" s="38">
        <f t="shared" si="1"/>
        <v>-15641.452267445931</v>
      </c>
      <c r="W32" s="38">
        <f t="shared" si="2"/>
        <v>-143.49956208665964</v>
      </c>
    </row>
    <row r="33" spans="1:23" x14ac:dyDescent="0.25">
      <c r="A33" s="7" t="s">
        <v>103</v>
      </c>
      <c r="B33" s="7" t="s">
        <v>104</v>
      </c>
      <c r="C33" s="7" t="s">
        <v>105</v>
      </c>
      <c r="D33" s="8">
        <v>2018</v>
      </c>
      <c r="E33" s="8" t="s">
        <v>16</v>
      </c>
      <c r="F33" s="9">
        <v>87</v>
      </c>
      <c r="G33" s="9">
        <v>35</v>
      </c>
      <c r="H33" s="10">
        <f t="shared" si="0"/>
        <v>0.40229885057471265</v>
      </c>
      <c r="I33" s="9">
        <v>37</v>
      </c>
      <c r="J33" s="10">
        <f>I33/F33</f>
        <v>0.42528735632183906</v>
      </c>
      <c r="K33" s="18">
        <f>L33*F33</f>
        <v>82.649999999999991</v>
      </c>
      <c r="L33" s="19">
        <v>0.95</v>
      </c>
      <c r="M33" s="9">
        <v>79</v>
      </c>
      <c r="N33" s="16">
        <f>M33/F33</f>
        <v>0.90804597701149425</v>
      </c>
      <c r="O33" s="15">
        <f>(G33+I33+K33)*0.3/F33+M33*0.1/F33</f>
        <v>0.62408045977011484</v>
      </c>
      <c r="P33" s="36">
        <f>43000000*(O33*F33)/SUMPRODUCT($F$4:$F$964,$O$4:$O$964)</f>
        <v>25469.728988429546</v>
      </c>
      <c r="Q33" s="36">
        <f>P33/F33</f>
        <v>292.75550561413269</v>
      </c>
      <c r="R33" s="15">
        <f>(0.3*IF(H33&lt;=$H$968,H33*F33,$H$968*F33)+0.3*IF(J33&lt;=$J$968,J33*F33,$J$968*F33)+0.3*IF(L33&lt;$L$968,L33*F33,$L$968*F33)+0.1*IF(N33&lt;$N$968,N33*F33,$N$968*F33))/F33</f>
        <v>0.45711303317318164</v>
      </c>
      <c r="S33" s="37">
        <f>43000000*(R33*F33)/SUMPRODUCT($R$4:$R$964,$F$4:$F$964)</f>
        <v>19166.60440485178</v>
      </c>
      <c r="T33" s="38">
        <f>S33/F33</f>
        <v>220.305797756917</v>
      </c>
      <c r="U33" s="38">
        <f>43000000*F33/SUM($F$4:$F$964)</f>
        <v>8620.1135983962577</v>
      </c>
      <c r="V33" s="38">
        <f t="shared" si="1"/>
        <v>-10546.490806455522</v>
      </c>
      <c r="W33" s="38">
        <f t="shared" si="2"/>
        <v>-121.22403225810918</v>
      </c>
    </row>
    <row r="34" spans="1:23" x14ac:dyDescent="0.25">
      <c r="A34" s="7" t="s">
        <v>106</v>
      </c>
      <c r="B34" s="7" t="s">
        <v>107</v>
      </c>
      <c r="C34" s="7" t="s">
        <v>108</v>
      </c>
      <c r="D34" s="8">
        <v>9050</v>
      </c>
      <c r="E34" s="8" t="s">
        <v>66</v>
      </c>
      <c r="F34" s="9">
        <v>446</v>
      </c>
      <c r="G34" s="9">
        <v>295</v>
      </c>
      <c r="H34" s="10">
        <f t="shared" si="0"/>
        <v>0.66143497757847536</v>
      </c>
      <c r="I34" s="9">
        <v>279</v>
      </c>
      <c r="J34" s="10">
        <f>I34/F34</f>
        <v>0.62556053811659196</v>
      </c>
      <c r="K34" s="11">
        <v>232</v>
      </c>
      <c r="L34" s="12">
        <f>K34/F34</f>
        <v>0.52017937219730936</v>
      </c>
      <c r="M34" s="9">
        <v>361</v>
      </c>
      <c r="N34" s="16">
        <f>M34/F34</f>
        <v>0.8094170403587444</v>
      </c>
      <c r="O34" s="15">
        <f>(G34+I34+K34)*0.3/F34+M34*0.1/F34</f>
        <v>0.62309417040358739</v>
      </c>
      <c r="P34" s="36">
        <f>43000000*(O34*F34)/SUMPRODUCT($F$4:$F$964,$O$4:$O$964)</f>
        <v>130362.60587318485</v>
      </c>
      <c r="Q34" s="36">
        <f>P34/F34</f>
        <v>292.2928382806835</v>
      </c>
      <c r="R34" s="15">
        <f>(0.3*IF(H34&lt;=$H$968,H34*F34,$H$968*F34)+0.3*IF(J34&lt;=$J$968,J34*F34,$J$968*F34)+0.3*IF(L34&lt;$L$968,L34*F34,$L$968*F34)+0.1*IF(N34&lt;$N$968,N34*F34,$N$968*F34))/F34</f>
        <v>0.54471685216910337</v>
      </c>
      <c r="S34" s="37">
        <f>43000000*(R34*F34)/SUMPRODUCT($R$4:$R$964,$F$4:$F$964)</f>
        <v>117086.81506349794</v>
      </c>
      <c r="T34" s="38">
        <f>S34/F34</f>
        <v>262.52649117376217</v>
      </c>
      <c r="U34" s="38">
        <f>43000000*F34/SUM($F$4:$F$964)</f>
        <v>44190.46741246817</v>
      </c>
      <c r="V34" s="38">
        <f t="shared" si="1"/>
        <v>-72896.347651029762</v>
      </c>
      <c r="W34" s="38">
        <f t="shared" si="2"/>
        <v>-163.44472567495433</v>
      </c>
    </row>
    <row r="35" spans="1:23" x14ac:dyDescent="0.25">
      <c r="A35" s="7" t="s">
        <v>109</v>
      </c>
      <c r="B35" s="7" t="s">
        <v>110</v>
      </c>
      <c r="C35" s="7" t="s">
        <v>111</v>
      </c>
      <c r="D35" s="8">
        <v>1070</v>
      </c>
      <c r="E35" s="8" t="s">
        <v>83</v>
      </c>
      <c r="F35" s="9">
        <v>331</v>
      </c>
      <c r="G35" s="9">
        <v>145</v>
      </c>
      <c r="H35" s="10">
        <f t="shared" si="0"/>
        <v>0.4380664652567976</v>
      </c>
      <c r="I35" s="9">
        <v>190</v>
      </c>
      <c r="J35" s="10">
        <f>I35/F35</f>
        <v>0.57401812688821752</v>
      </c>
      <c r="K35" s="11">
        <v>246</v>
      </c>
      <c r="L35" s="12">
        <f>K35/F35</f>
        <v>0.74320241691842903</v>
      </c>
      <c r="M35" s="9">
        <v>292</v>
      </c>
      <c r="N35" s="16">
        <f>M35/F35</f>
        <v>0.8821752265861027</v>
      </c>
      <c r="O35" s="15">
        <f>(G35+I35+K35)*0.3/F35+M35*0.1/F35</f>
        <v>0.61480362537764344</v>
      </c>
      <c r="P35" s="36">
        <f>43000000*(O35*F35)/SUMPRODUCT($F$4:$F$964,$O$4:$O$964)</f>
        <v>95461.641940241505</v>
      </c>
      <c r="Q35" s="36">
        <f>P35/F35</f>
        <v>288.40375208532174</v>
      </c>
      <c r="R35" s="15">
        <f>(0.3*IF(H35&lt;=$H$968,H35*F35,$H$968*F35)+0.3*IF(J35&lt;=$J$968,J35*F35,$J$968*F35)+0.3*IF(L35&lt;$L$968,L35*F35,$L$968*F35)+0.1*IF(N35&lt;$N$968,N35*F35,$N$968*F35))/F35</f>
        <v>0.49884809923954104</v>
      </c>
      <c r="S35" s="37">
        <f>43000000*(R35*F35)/SUMPRODUCT($R$4:$R$964,$F$4:$F$964)</f>
        <v>79579.029432972136</v>
      </c>
      <c r="T35" s="38">
        <f>S35/F35</f>
        <v>240.42002849840526</v>
      </c>
      <c r="U35" s="38">
        <f>43000000*F35/SUM($F$4:$F$964)</f>
        <v>32796.064380105301</v>
      </c>
      <c r="V35" s="38">
        <f t="shared" si="1"/>
        <v>-46782.965052866835</v>
      </c>
      <c r="W35" s="38">
        <f t="shared" si="2"/>
        <v>-141.33826299959742</v>
      </c>
    </row>
    <row r="36" spans="1:23" x14ac:dyDescent="0.25">
      <c r="A36" s="7" t="s">
        <v>112</v>
      </c>
      <c r="B36" s="7" t="s">
        <v>113</v>
      </c>
      <c r="C36" s="7" t="s">
        <v>114</v>
      </c>
      <c r="D36" s="8">
        <v>2600</v>
      </c>
      <c r="E36" s="8" t="s">
        <v>16</v>
      </c>
      <c r="F36" s="9">
        <v>195</v>
      </c>
      <c r="G36" s="9">
        <v>128</v>
      </c>
      <c r="H36" s="10">
        <f t="shared" si="0"/>
        <v>0.65641025641025641</v>
      </c>
      <c r="I36" s="9">
        <v>118</v>
      </c>
      <c r="J36" s="10">
        <f>I36/F36</f>
        <v>0.60512820512820509</v>
      </c>
      <c r="K36" s="11">
        <v>94</v>
      </c>
      <c r="L36" s="12">
        <f>K36/F36</f>
        <v>0.48205128205128206</v>
      </c>
      <c r="M36" s="9">
        <v>169</v>
      </c>
      <c r="N36" s="16">
        <f>M36/F36</f>
        <v>0.8666666666666667</v>
      </c>
      <c r="O36" s="15">
        <f>(G36+I36+K36)*0.3/F36+M36*0.1/F36</f>
        <v>0.60974358974358978</v>
      </c>
      <c r="P36" s="36">
        <f>43000000*(O36*F36)/SUMPRODUCT($F$4:$F$964,$O$4:$O$964)</f>
        <v>55775.868435846278</v>
      </c>
      <c r="Q36" s="36">
        <f>P36/F36</f>
        <v>286.03009454280141</v>
      </c>
      <c r="R36" s="15">
        <f>(0.3*IF(H36&lt;=$H$968,H36*F36,$H$968*F36)+0.3*IF(J36&lt;=$J$968,J36*F36,$J$968*F36)+0.3*IF(L36&lt;$L$968,L36*F36,$L$968*F36)+0.1*IF(N36&lt;$N$968,N36*F36,$N$968*F36))/F36</f>
        <v>0.54471685216910337</v>
      </c>
      <c r="S36" s="37">
        <f>43000000*(R36*F36)/SUMPRODUCT($R$4:$R$964,$F$4:$F$964)</f>
        <v>51192.665778883631</v>
      </c>
      <c r="T36" s="38">
        <f>S36/F36</f>
        <v>262.52649117376222</v>
      </c>
      <c r="U36" s="38">
        <f>43000000*F36/SUM($F$4:$F$964)</f>
        <v>19320.944272267476</v>
      </c>
      <c r="V36" s="38">
        <f t="shared" si="1"/>
        <v>-31871.721506616155</v>
      </c>
      <c r="W36" s="38">
        <f t="shared" si="2"/>
        <v>-163.44472567495438</v>
      </c>
    </row>
    <row r="37" spans="1:23" x14ac:dyDescent="0.25">
      <c r="A37" s="7" t="s">
        <v>115</v>
      </c>
      <c r="B37" s="7" t="s">
        <v>116</v>
      </c>
      <c r="C37" s="7" t="s">
        <v>117</v>
      </c>
      <c r="D37" s="8">
        <v>1070</v>
      </c>
      <c r="E37" s="8" t="s">
        <v>83</v>
      </c>
      <c r="F37" s="9">
        <v>901</v>
      </c>
      <c r="G37" s="9">
        <v>509</v>
      </c>
      <c r="H37" s="10">
        <f t="shared" si="0"/>
        <v>0.56492785793562705</v>
      </c>
      <c r="I37" s="9">
        <v>410.5</v>
      </c>
      <c r="J37" s="10">
        <f>I37/F37</f>
        <v>0.45560488346281908</v>
      </c>
      <c r="K37" s="11">
        <v>648.5</v>
      </c>
      <c r="L37" s="12">
        <f>K37/F37</f>
        <v>0.71975582685904549</v>
      </c>
      <c r="M37" s="9">
        <v>741.5</v>
      </c>
      <c r="N37" s="16">
        <f>M37/F37</f>
        <v>0.82297447280799108</v>
      </c>
      <c r="O37" s="15">
        <f>(G37+I37+K37)*0.3/F37+M37*0.1/F37</f>
        <v>0.60438401775804662</v>
      </c>
      <c r="P37" s="36">
        <f>43000000*(O37*F37)/SUMPRODUCT($F$4:$F$964,$O$4:$O$964)</f>
        <v>255447.84824844479</v>
      </c>
      <c r="Q37" s="36">
        <f>P37/F37</f>
        <v>283.51592480404526</v>
      </c>
      <c r="R37" s="15">
        <f>(0.3*IF(H37&lt;=$H$968,H37*F37,$H$968*F37)+0.3*IF(J37&lt;=$J$968,J37*F37,$J$968*F37)+0.3*IF(L37&lt;$L$968,L37*F37,$L$968*F37)+0.1*IF(N37&lt;$N$968,N37*F37,$N$968*F37))/F37</f>
        <v>0.51499699352374995</v>
      </c>
      <c r="S37" s="37">
        <f>43000000*(R37*F37)/SUMPRODUCT($R$4:$R$964,$F$4:$F$964)</f>
        <v>223630.89773327266</v>
      </c>
      <c r="T37" s="38">
        <f>S37/F37</f>
        <v>248.20299415457566</v>
      </c>
      <c r="U37" s="38">
        <f>43000000*F37/SUM($F$4:$F$964)</f>
        <v>89272.670714425607</v>
      </c>
      <c r="V37" s="38">
        <f t="shared" si="1"/>
        <v>-134358.22701884707</v>
      </c>
      <c r="W37" s="38">
        <f t="shared" si="2"/>
        <v>-149.12122865576782</v>
      </c>
    </row>
    <row r="38" spans="1:23" x14ac:dyDescent="0.25">
      <c r="A38" s="7" t="s">
        <v>118</v>
      </c>
      <c r="B38" s="7" t="s">
        <v>119</v>
      </c>
      <c r="C38" s="7" t="s">
        <v>120</v>
      </c>
      <c r="D38" s="8">
        <v>1090</v>
      </c>
      <c r="E38" s="8" t="s">
        <v>121</v>
      </c>
      <c r="F38" s="9">
        <v>473</v>
      </c>
      <c r="G38" s="9">
        <v>276</v>
      </c>
      <c r="H38" s="10">
        <f t="shared" si="0"/>
        <v>0.58350951374207183</v>
      </c>
      <c r="I38" s="9">
        <v>223</v>
      </c>
      <c r="J38" s="10">
        <f>I38/F38</f>
        <v>0.47145877378435519</v>
      </c>
      <c r="K38" s="11">
        <v>316</v>
      </c>
      <c r="L38" s="12">
        <f>K38/F38</f>
        <v>0.66807610993657507</v>
      </c>
      <c r="M38" s="9">
        <v>413</v>
      </c>
      <c r="N38" s="16">
        <f>M38/F38</f>
        <v>0.87315010570824525</v>
      </c>
      <c r="O38" s="15">
        <f>(G38+I38+K38)*0.3/F38+M38*0.1/F38</f>
        <v>0.60422832980972518</v>
      </c>
      <c r="P38" s="36">
        <f>43000000*(O38*F38)/SUMPRODUCT($F$4:$F$964,$O$4:$O$964)</f>
        <v>134068.48779617212</v>
      </c>
      <c r="Q38" s="36">
        <f>P38/F38</f>
        <v>283.44289174666409</v>
      </c>
      <c r="R38" s="15">
        <f>(0.3*IF(H38&lt;=$H$968,H38*F38,$H$968*F38)+0.3*IF(J38&lt;=$J$968,J38*F38,$J$968*F38)+0.3*IF(L38&lt;$L$968,L38*F38,$L$968*F38)+0.1*IF(N38&lt;$N$968,N38*F38,$N$968*F38))/F38</f>
        <v>0.52532765736214415</v>
      </c>
      <c r="S38" s="37">
        <f>43000000*(R38*F38)/SUMPRODUCT($R$4:$R$964,$F$4:$F$964)</f>
        <v>119755.02047319447</v>
      </c>
      <c r="T38" s="38">
        <f>S38/F38</f>
        <v>253.18186146552742</v>
      </c>
      <c r="U38" s="38">
        <f>43000000*F38/SUM($F$4:$F$964)</f>
        <v>46865.67508093598</v>
      </c>
      <c r="V38" s="38">
        <f t="shared" si="1"/>
        <v>-72889.345392258489</v>
      </c>
      <c r="W38" s="38">
        <f t="shared" si="2"/>
        <v>-154.10009596671961</v>
      </c>
    </row>
    <row r="39" spans="1:23" x14ac:dyDescent="0.25">
      <c r="A39" s="7" t="s">
        <v>122</v>
      </c>
      <c r="B39" s="7" t="s">
        <v>123</v>
      </c>
      <c r="C39" s="7" t="s">
        <v>33</v>
      </c>
      <c r="D39" s="8">
        <v>9000</v>
      </c>
      <c r="E39" s="8" t="s">
        <v>66</v>
      </c>
      <c r="F39" s="9">
        <v>653</v>
      </c>
      <c r="G39" s="9">
        <v>449</v>
      </c>
      <c r="H39" s="10">
        <f t="shared" si="0"/>
        <v>0.68759571209800918</v>
      </c>
      <c r="I39" s="9">
        <v>310</v>
      </c>
      <c r="J39" s="10">
        <f>I39/F39</f>
        <v>0.47473200612557426</v>
      </c>
      <c r="K39" s="11">
        <v>387</v>
      </c>
      <c r="L39" s="12">
        <f>K39/F39</f>
        <v>0.5926493108728943</v>
      </c>
      <c r="M39" s="9">
        <v>498</v>
      </c>
      <c r="N39" s="16">
        <f>M39/F39</f>
        <v>0.7626339969372129</v>
      </c>
      <c r="O39" s="15">
        <f>(G39+I39+K39)*0.3/F39+M39*0.1/F39</f>
        <v>0.60275650842266471</v>
      </c>
      <c r="P39" s="36">
        <f>43000000*(O39*F39)/SUMPRODUCT($F$4:$F$964,$O$4:$O$964)</f>
        <v>184637.35758073255</v>
      </c>
      <c r="Q39" s="36">
        <f>P39/F39</f>
        <v>282.75246183879409</v>
      </c>
      <c r="R39" s="15">
        <f>(0.3*IF(H39&lt;=$H$968,H39*F39,$H$968*F39)+0.3*IF(J39&lt;=$J$968,J39*F39,$J$968*F39)+0.3*IF(L39&lt;$L$968,L39*F39,$L$968*F39)+0.1*IF(N39&lt;$N$968,N39*F39,$N$968*F39))/F39</f>
        <v>0.52854546544849013</v>
      </c>
      <c r="S39" s="37">
        <f>43000000*(R39*F39)/SUMPRODUCT($R$4:$R$964,$F$4:$F$964)</f>
        <v>166340.44348746908</v>
      </c>
      <c r="T39" s="38">
        <f>S39/F39</f>
        <v>254.73268527943196</v>
      </c>
      <c r="U39" s="38">
        <f>43000000*F39/SUM($F$4:$F$964)</f>
        <v>64700.392870721342</v>
      </c>
      <c r="V39" s="38">
        <f t="shared" si="1"/>
        <v>-101640.05061674773</v>
      </c>
      <c r="W39" s="38">
        <f t="shared" si="2"/>
        <v>-155.65091978062412</v>
      </c>
    </row>
    <row r="40" spans="1:23" x14ac:dyDescent="0.25">
      <c r="A40" s="7" t="s">
        <v>124</v>
      </c>
      <c r="B40" s="7" t="s">
        <v>125</v>
      </c>
      <c r="C40" s="7" t="s">
        <v>126</v>
      </c>
      <c r="D40" s="8">
        <v>3550</v>
      </c>
      <c r="E40" s="8" t="s">
        <v>127</v>
      </c>
      <c r="F40" s="9">
        <v>226</v>
      </c>
      <c r="G40" s="9">
        <v>139</v>
      </c>
      <c r="H40" s="10">
        <f t="shared" si="0"/>
        <v>0.61504424778761058</v>
      </c>
      <c r="I40" s="9">
        <v>151</v>
      </c>
      <c r="J40" s="10">
        <f>I40/F40</f>
        <v>0.66814159292035402</v>
      </c>
      <c r="K40" s="11">
        <v>123</v>
      </c>
      <c r="L40" s="12">
        <f>K40/F40</f>
        <v>0.54424778761061943</v>
      </c>
      <c r="M40" s="9">
        <v>108</v>
      </c>
      <c r="N40" s="16">
        <f>M40/F40</f>
        <v>0.47787610619469029</v>
      </c>
      <c r="O40" s="15">
        <f>(G40+I40+K40)*0.3/F40+M40*0.1/F40</f>
        <v>0.59601769911504421</v>
      </c>
      <c r="P40" s="36">
        <f>43000000*(O40*F40)/SUMPRODUCT($F$4:$F$964,$O$4:$O$964)</f>
        <v>63187.632281820792</v>
      </c>
      <c r="Q40" s="36">
        <f>P40/F40</f>
        <v>279.59129328239288</v>
      </c>
      <c r="R40" s="15">
        <f>(0.3*IF(H40&lt;=$H$968,H40*F40,$H$968*F40)+0.3*IF(J40&lt;=$J$968,J40*F40,$J$968*F40)+0.3*IF(L40&lt;$L$968,L40*F40,$L$968*F40)+0.1*IF(N40&lt;$N$968,N40*F40,$N$968*F40))/F40</f>
        <v>0.52049952820105627</v>
      </c>
      <c r="S40" s="37">
        <f>43000000*(R40*F40)/SUMPRODUCT($R$4:$R$964,$F$4:$F$964)</f>
        <v>56693.217074105058</v>
      </c>
      <c r="T40" s="38">
        <f>S40/F40</f>
        <v>250.85494280577458</v>
      </c>
      <c r="U40" s="38">
        <f>43000000*F40/SUM($F$4:$F$964)</f>
        <v>22392.47900273051</v>
      </c>
      <c r="V40" s="38">
        <f t="shared" si="1"/>
        <v>-34300.738071374552</v>
      </c>
      <c r="W40" s="38">
        <f t="shared" si="2"/>
        <v>-151.77317730696677</v>
      </c>
    </row>
    <row r="41" spans="1:23" x14ac:dyDescent="0.25">
      <c r="A41" s="7" t="s">
        <v>128</v>
      </c>
      <c r="B41" s="7" t="s">
        <v>129</v>
      </c>
      <c r="C41" s="7" t="s">
        <v>22</v>
      </c>
      <c r="D41" s="8">
        <v>2100</v>
      </c>
      <c r="E41" s="8" t="s">
        <v>16</v>
      </c>
      <c r="F41" s="9">
        <v>255</v>
      </c>
      <c r="G41" s="9">
        <v>129</v>
      </c>
      <c r="H41" s="10">
        <f t="shared" si="0"/>
        <v>0.50588235294117645</v>
      </c>
      <c r="I41" s="9">
        <v>187</v>
      </c>
      <c r="J41" s="10">
        <f>I41/F41</f>
        <v>0.73333333333333328</v>
      </c>
      <c r="K41" s="11">
        <v>104</v>
      </c>
      <c r="L41" s="12">
        <f>K41/F41</f>
        <v>0.40784313725490196</v>
      </c>
      <c r="M41" s="13">
        <f>N41*F41</f>
        <v>242.25</v>
      </c>
      <c r="N41" s="14">
        <v>0.95</v>
      </c>
      <c r="O41" s="15">
        <f>(G41+I41+K41)*0.3/F41+M41*0.1/F41</f>
        <v>0.58911764705882352</v>
      </c>
      <c r="P41" s="36">
        <f>43000000*(O41*F41)/SUMPRODUCT($F$4:$F$964,$O$4:$O$964)</f>
        <v>70470.393908957165</v>
      </c>
      <c r="Q41" s="36">
        <f>P41/F41</f>
        <v>276.35448591747905</v>
      </c>
      <c r="R41" s="15">
        <f>(0.3*IF(H41&lt;=$H$968,H41*F41,$H$968*F41)+0.3*IF(J41&lt;=$J$968,J41*F41,$J$968*F41)+0.3*IF(L41&lt;$L$968,L41*F41,$L$968*F41)+0.1*IF(N41&lt;$N$968,N41*F41,$N$968*F41))/F41</f>
        <v>0.50471357020462526</v>
      </c>
      <c r="S41" s="37">
        <f>43000000*(R41*F41)/SUMPRODUCT($R$4:$R$964,$F$4:$F$964)</f>
        <v>62027.958079548305</v>
      </c>
      <c r="T41" s="38">
        <f>S41/F41</f>
        <v>243.24689442960118</v>
      </c>
      <c r="U41" s="38">
        <f>43000000*F41/SUM($F$4:$F$964)</f>
        <v>25265.850202195928</v>
      </c>
      <c r="V41" s="38">
        <f t="shared" si="1"/>
        <v>-36762.107877352377</v>
      </c>
      <c r="W41" s="38">
        <f t="shared" si="2"/>
        <v>-144.16512893079334</v>
      </c>
    </row>
    <row r="42" spans="1:23" x14ac:dyDescent="0.25">
      <c r="A42" s="7" t="s">
        <v>130</v>
      </c>
      <c r="B42" s="7" t="s">
        <v>131</v>
      </c>
      <c r="C42" s="7" t="s">
        <v>40</v>
      </c>
      <c r="D42" s="8">
        <v>9140</v>
      </c>
      <c r="E42" s="8" t="s">
        <v>132</v>
      </c>
      <c r="F42" s="9">
        <v>193</v>
      </c>
      <c r="G42" s="9">
        <v>133</v>
      </c>
      <c r="H42" s="10">
        <f t="shared" si="0"/>
        <v>0.68911917098445596</v>
      </c>
      <c r="I42" s="9">
        <v>122</v>
      </c>
      <c r="J42" s="10">
        <f>I42/F42</f>
        <v>0.63212435233160624</v>
      </c>
      <c r="K42" s="11">
        <v>84</v>
      </c>
      <c r="L42" s="12">
        <f>K42/F42</f>
        <v>0.43523316062176165</v>
      </c>
      <c r="M42" s="9">
        <v>105</v>
      </c>
      <c r="N42" s="16">
        <f>M42/F42</f>
        <v>0.54404145077720212</v>
      </c>
      <c r="O42" s="15">
        <f>(G42+I42+K42)*0.3/F42+M42*0.1/F42</f>
        <v>0.58134715025906736</v>
      </c>
      <c r="P42" s="36">
        <f>43000000*(O42*F42)/SUMPRODUCT($F$4:$F$964,$O$4:$O$964)</f>
        <v>52632.905285971006</v>
      </c>
      <c r="Q42" s="36">
        <f>P42/F42</f>
        <v>272.70935381332129</v>
      </c>
      <c r="R42" s="15">
        <f>(0.3*IF(H42&lt;=$H$968,H42*F42,$H$968*F42)+0.3*IF(J42&lt;=$J$968,J42*F42,$J$968*F42)+0.3*IF(L42&lt;$L$968,L42*F42,$L$968*F42)+0.1*IF(N42&lt;$N$968,N42*F42,$N$968*F42))/F42</f>
        <v>0.52085377432913593</v>
      </c>
      <c r="S42" s="37">
        <f>43000000*(R42*F42)/SUMPRODUCT($R$4:$R$964,$F$4:$F$964)</f>
        <v>48447.954668988918</v>
      </c>
      <c r="T42" s="38">
        <f>S42/F42</f>
        <v>251.0256718600462</v>
      </c>
      <c r="U42" s="38">
        <f>43000000*F42/SUM($F$4:$F$964)</f>
        <v>19122.78074126986</v>
      </c>
      <c r="V42" s="38">
        <f t="shared" si="1"/>
        <v>-29325.173927719057</v>
      </c>
      <c r="W42" s="38">
        <f t="shared" si="2"/>
        <v>-151.94390636123836</v>
      </c>
    </row>
    <row r="43" spans="1:23" x14ac:dyDescent="0.25">
      <c r="A43" s="7" t="s">
        <v>133</v>
      </c>
      <c r="B43" s="7" t="s">
        <v>134</v>
      </c>
      <c r="C43" s="7" t="s">
        <v>135</v>
      </c>
      <c r="D43" s="8">
        <v>2000</v>
      </c>
      <c r="E43" s="8" t="s">
        <v>16</v>
      </c>
      <c r="F43" s="9">
        <v>466</v>
      </c>
      <c r="G43" s="9">
        <v>298</v>
      </c>
      <c r="H43" s="10">
        <f t="shared" si="0"/>
        <v>0.63948497854077258</v>
      </c>
      <c r="I43" s="9">
        <v>245</v>
      </c>
      <c r="J43" s="10">
        <f>I43/F43</f>
        <v>0.52575107296137336</v>
      </c>
      <c r="K43" s="11">
        <v>226</v>
      </c>
      <c r="L43" s="12">
        <f>K43/F43</f>
        <v>0.48497854077253216</v>
      </c>
      <c r="M43" s="9">
        <v>363</v>
      </c>
      <c r="N43" s="16">
        <f>M43/F43</f>
        <v>0.77896995708154504</v>
      </c>
      <c r="O43" s="15">
        <f>(G43+I43+K43)*0.3/F43+M43*0.1/F43</f>
        <v>0.57296137339055797</v>
      </c>
      <c r="P43" s="36">
        <f>43000000*(O43*F43)/SUMPRODUCT($F$4:$F$964,$O$4:$O$964)</f>
        <v>125249.42701741763</v>
      </c>
      <c r="Q43" s="36">
        <f>P43/F43</f>
        <v>268.77559445797777</v>
      </c>
      <c r="R43" s="15">
        <f>(0.3*IF(H43&lt;=$H$968,H43*F43,$H$968*F43)+0.3*IF(J43&lt;=$J$968,J43*F43,$J$968*F43)+0.3*IF(L43&lt;$L$968,L43*F43,$L$968*F43)+0.1*IF(N43&lt;$N$968,N43*F43,$N$968*F43))/F43</f>
        <v>0.54385118549922984</v>
      </c>
      <c r="S43" s="37">
        <f>43000000*(R43*F43)/SUMPRODUCT($R$4:$R$964,$F$4:$F$964)</f>
        <v>122142.9257836762</v>
      </c>
      <c r="T43" s="38">
        <f>S43/F43</f>
        <v>262.10928279758838</v>
      </c>
      <c r="U43" s="38">
        <f>43000000*F43/SUM($F$4:$F$964)</f>
        <v>46172.102722444324</v>
      </c>
      <c r="V43" s="38">
        <f t="shared" si="1"/>
        <v>-75970.823061231873</v>
      </c>
      <c r="W43" s="38">
        <f t="shared" si="2"/>
        <v>-163.02751729878054</v>
      </c>
    </row>
    <row r="44" spans="1:23" x14ac:dyDescent="0.25">
      <c r="A44" s="7" t="s">
        <v>136</v>
      </c>
      <c r="B44" s="7" t="s">
        <v>137</v>
      </c>
      <c r="C44" s="7" t="s">
        <v>138</v>
      </c>
      <c r="D44" s="8">
        <v>2100</v>
      </c>
      <c r="E44" s="8" t="s">
        <v>16</v>
      </c>
      <c r="F44" s="9">
        <v>593</v>
      </c>
      <c r="G44" s="9">
        <v>360</v>
      </c>
      <c r="H44" s="10">
        <f t="shared" si="0"/>
        <v>0.60708263069139967</v>
      </c>
      <c r="I44" s="9">
        <v>385</v>
      </c>
      <c r="J44" s="10">
        <f>I44/F44</f>
        <v>0.6492411467116358</v>
      </c>
      <c r="K44" s="11">
        <v>197</v>
      </c>
      <c r="L44" s="12">
        <f>K44/F44</f>
        <v>0.33220910623946037</v>
      </c>
      <c r="M44" s="9">
        <v>547</v>
      </c>
      <c r="N44" s="16">
        <f>M44/F44</f>
        <v>0.92242833052276563</v>
      </c>
      <c r="O44" s="15">
        <f>(G44+I44+K44)*0.3/F44+M44*0.1/F44</f>
        <v>0.56880269814502527</v>
      </c>
      <c r="P44" s="36">
        <f>43000000*(O44*F44)/SUMPRODUCT($F$4:$F$964,$O$4:$O$964)</f>
        <v>158227.08514222832</v>
      </c>
      <c r="Q44" s="36">
        <f>P44/F44</f>
        <v>266.82476415215569</v>
      </c>
      <c r="R44" s="15">
        <f>(0.3*IF(H44&lt;=$H$968,H44*F44,$H$968*F44)+0.3*IF(J44&lt;=$J$968,J44*F44,$J$968*F44)+0.3*IF(L44&lt;$L$968,L44*F44,$L$968*F44)+0.1*IF(N44&lt;$N$968,N44*F44,$N$968*F44))/F44</f>
        <v>0.50754734752424147</v>
      </c>
      <c r="S44" s="37">
        <f>43000000*(R44*F44)/SUMPRODUCT($R$4:$R$964,$F$4:$F$964)</f>
        <v>145055.29224158014</v>
      </c>
      <c r="T44" s="38">
        <f>S44/F44</f>
        <v>244.61263447146735</v>
      </c>
      <c r="U44" s="38">
        <f>43000000*F44/SUM($F$4:$F$964)</f>
        <v>58755.486940792885</v>
      </c>
      <c r="V44" s="38">
        <f t="shared" si="1"/>
        <v>-86299.805300787266</v>
      </c>
      <c r="W44" s="38">
        <f t="shared" si="2"/>
        <v>-145.5308689726595</v>
      </c>
    </row>
    <row r="45" spans="1:23" x14ac:dyDescent="0.25">
      <c r="A45" s="7" t="s">
        <v>139</v>
      </c>
      <c r="B45" s="7" t="s">
        <v>140</v>
      </c>
      <c r="C45" s="7" t="s">
        <v>141</v>
      </c>
      <c r="D45" s="8">
        <v>3600</v>
      </c>
      <c r="E45" s="8" t="s">
        <v>142</v>
      </c>
      <c r="F45" s="9">
        <v>230</v>
      </c>
      <c r="G45" s="9">
        <v>142</v>
      </c>
      <c r="H45" s="10">
        <f t="shared" si="0"/>
        <v>0.61739130434782608</v>
      </c>
      <c r="I45" s="9">
        <v>148</v>
      </c>
      <c r="J45" s="10">
        <f>I45/F45</f>
        <v>0.64347826086956517</v>
      </c>
      <c r="K45" s="11">
        <v>100</v>
      </c>
      <c r="L45" s="12">
        <f>K45/F45</f>
        <v>0.43478260869565216</v>
      </c>
      <c r="M45" s="9">
        <v>138</v>
      </c>
      <c r="N45" s="16">
        <f>M45/F45</f>
        <v>0.6</v>
      </c>
      <c r="O45" s="15">
        <f>(G45+I45+K45)*0.3/F45+M45*0.1/F45</f>
        <v>0.56869565217391305</v>
      </c>
      <c r="P45" s="36">
        <f>43000000*(O45*F45)/SUMPRODUCT($F$4:$F$964,$O$4:$O$964)</f>
        <v>61358.146269206853</v>
      </c>
      <c r="Q45" s="36">
        <f>P45/F45</f>
        <v>266.77454899655152</v>
      </c>
      <c r="R45" s="15">
        <f>(0.3*IF(H45&lt;=$H$968,H45*F45,$H$968*F45)+0.3*IF(J45&lt;=$J$968,J45*F45,$J$968*F45)+0.3*IF(L45&lt;$L$968,L45*F45,$L$968*F45)+0.1*IF(N45&lt;$N$968,N45*F45,$N$968*F45))/F45</f>
        <v>0.52631446367358281</v>
      </c>
      <c r="S45" s="37">
        <f>43000000*(R45*F45)/SUMPRODUCT($R$4:$R$964,$F$4:$F$964)</f>
        <v>58341.214221597715</v>
      </c>
      <c r="T45" s="38">
        <f>S45/F45</f>
        <v>253.65745313738137</v>
      </c>
      <c r="U45" s="38">
        <f>43000000*F45/SUM($F$4:$F$964)</f>
        <v>22788.806064725741</v>
      </c>
      <c r="V45" s="38">
        <f t="shared" si="1"/>
        <v>-35552.40815687197</v>
      </c>
      <c r="W45" s="38">
        <f t="shared" si="2"/>
        <v>-154.57568763857353</v>
      </c>
    </row>
    <row r="46" spans="1:23" x14ac:dyDescent="0.25">
      <c r="A46" s="7" t="s">
        <v>143</v>
      </c>
      <c r="B46" s="7" t="s">
        <v>144</v>
      </c>
      <c r="C46" s="7" t="s">
        <v>145</v>
      </c>
      <c r="D46" s="8">
        <v>1800</v>
      </c>
      <c r="E46" s="8" t="s">
        <v>146</v>
      </c>
      <c r="F46" s="9">
        <v>436</v>
      </c>
      <c r="G46" s="9">
        <v>259</v>
      </c>
      <c r="H46" s="10">
        <f t="shared" si="0"/>
        <v>0.59403669724770647</v>
      </c>
      <c r="I46" s="9">
        <v>208</v>
      </c>
      <c r="J46" s="10">
        <f>I46/F46</f>
        <v>0.47706422018348627</v>
      </c>
      <c r="K46" s="11">
        <v>250</v>
      </c>
      <c r="L46" s="12">
        <f>K46/F46</f>
        <v>0.57339449541284404</v>
      </c>
      <c r="M46" s="9">
        <v>322</v>
      </c>
      <c r="N46" s="16">
        <f>M46/F46</f>
        <v>0.73853211009174313</v>
      </c>
      <c r="O46" s="15">
        <f>(G46+I46+K46)*0.3/F46+M46*0.1/F46</f>
        <v>0.56720183486238529</v>
      </c>
      <c r="P46" s="36">
        <f>43000000*(O46*F46)/SUMPRODUCT($F$4:$F$964,$O$4:$O$964)</f>
        <v>116008.17715882914</v>
      </c>
      <c r="Q46" s="36">
        <f>P46/F46</f>
        <v>266.07380082300261</v>
      </c>
      <c r="R46" s="15">
        <f>(0.3*IF(H46&lt;=$H$968,H46*F46,$H$968*F46)+0.3*IF(J46&lt;=$J$968,J46*F46,$J$968*F46)+0.3*IF(L46&lt;$L$968,L46*F46,$L$968*F46)+0.1*IF(N46&lt;$N$968,N46*F46,$N$968*F46))/F46</f>
        <v>0.52924512966586368</v>
      </c>
      <c r="S46" s="37">
        <f>43000000*(R46*F46)/SUMPRODUCT($R$4:$R$964,$F$4:$F$964)</f>
        <v>111210.47147815813</v>
      </c>
      <c r="T46" s="38">
        <f>S46/F46</f>
        <v>255.06988871137185</v>
      </c>
      <c r="U46" s="38">
        <f>43000000*F46/SUM($F$4:$F$964)</f>
        <v>43199.649757480096</v>
      </c>
      <c r="V46" s="38">
        <f t="shared" si="1"/>
        <v>-68010.821720678039</v>
      </c>
      <c r="W46" s="38">
        <f t="shared" si="2"/>
        <v>-155.98812321256401</v>
      </c>
    </row>
    <row r="47" spans="1:23" x14ac:dyDescent="0.25">
      <c r="A47" s="7" t="s">
        <v>147</v>
      </c>
      <c r="B47" s="7" t="s">
        <v>113</v>
      </c>
      <c r="C47" s="7" t="s">
        <v>114</v>
      </c>
      <c r="D47" s="20">
        <v>2600</v>
      </c>
      <c r="E47" s="20" t="s">
        <v>16</v>
      </c>
      <c r="F47" s="9">
        <v>171</v>
      </c>
      <c r="G47" s="9">
        <v>94</v>
      </c>
      <c r="H47" s="10">
        <f t="shared" si="0"/>
        <v>0.54970760233918126</v>
      </c>
      <c r="I47" s="9">
        <v>70</v>
      </c>
      <c r="J47" s="10">
        <f>I47/F47</f>
        <v>0.40935672514619881</v>
      </c>
      <c r="K47" s="11">
        <v>115</v>
      </c>
      <c r="L47" s="12">
        <f>K47/F47</f>
        <v>0.67251461988304095</v>
      </c>
      <c r="M47" s="9">
        <v>130</v>
      </c>
      <c r="N47" s="16">
        <f>M47/F47</f>
        <v>0.76023391812865493</v>
      </c>
      <c r="O47" s="15">
        <f>(G47+I47+K47)*0.3/F47+M47*0.1/F47</f>
        <v>0.56549707602339183</v>
      </c>
      <c r="P47" s="36">
        <f>43000000*(O47*F47)/SUMPRODUCT($F$4:$F$964,$O$4:$O$964)</f>
        <v>45361.871133274479</v>
      </c>
      <c r="Q47" s="36">
        <f>P47/F47</f>
        <v>265.27410019458762</v>
      </c>
      <c r="R47" s="15">
        <f>(0.3*IF(H47&lt;=$H$968,H47*F47,$H$968*F47)+0.3*IF(J47&lt;=$J$968,J47*F47,$J$968*F47)+0.3*IF(L47&lt;$L$968,L47*F47,$L$968*F47)+0.1*IF(N47&lt;$N$968,N47*F47,$N$968*F47))/F47</f>
        <v>0.49655646934983022</v>
      </c>
      <c r="S47" s="37">
        <f>43000000*(R47*F47)/SUMPRODUCT($R$4:$R$964,$F$4:$F$964)</f>
        <v>40922.963600940871</v>
      </c>
      <c r="T47" s="38">
        <f>S47/F47</f>
        <v>239.3155766136893</v>
      </c>
      <c r="U47" s="38">
        <f>43000000*F47/SUM($F$4:$F$964)</f>
        <v>16942.981900296094</v>
      </c>
      <c r="V47" s="38">
        <f t="shared" si="1"/>
        <v>-23979.981700644777</v>
      </c>
      <c r="W47" s="38">
        <f t="shared" si="2"/>
        <v>-140.23381111488146</v>
      </c>
    </row>
    <row r="48" spans="1:23" x14ac:dyDescent="0.25">
      <c r="A48" s="7" t="s">
        <v>148</v>
      </c>
      <c r="B48" s="7" t="s">
        <v>149</v>
      </c>
      <c r="C48" s="7" t="s">
        <v>126</v>
      </c>
      <c r="D48" s="8">
        <v>2018</v>
      </c>
      <c r="E48" s="8" t="s">
        <v>16</v>
      </c>
      <c r="F48" s="9">
        <v>165</v>
      </c>
      <c r="G48" s="9">
        <v>46</v>
      </c>
      <c r="H48" s="10">
        <f t="shared" si="0"/>
        <v>0.27878787878787881</v>
      </c>
      <c r="I48" s="9">
        <v>56</v>
      </c>
      <c r="J48" s="10">
        <f>I48/F48</f>
        <v>0.33939393939393941</v>
      </c>
      <c r="K48" s="18">
        <f>L48*F48</f>
        <v>156.75</v>
      </c>
      <c r="L48" s="19">
        <v>0.95</v>
      </c>
      <c r="M48" s="9">
        <v>155</v>
      </c>
      <c r="N48" s="16">
        <f>M48/F48</f>
        <v>0.93939393939393945</v>
      </c>
      <c r="O48" s="15">
        <f>(G48+I48+K48)*0.3/F48+M48*0.1/F48</f>
        <v>0.56439393939393945</v>
      </c>
      <c r="P48" s="36">
        <f>43000000*(O48*F48)/SUMPRODUCT($F$4:$F$964,$O$4:$O$964)</f>
        <v>43684.842288378342</v>
      </c>
      <c r="Q48" s="36">
        <f>P48/F48</f>
        <v>264.75661992956572</v>
      </c>
      <c r="R48" s="15">
        <f>(0.3*IF(H48&lt;=$H$968,H48*F48,$H$968*F48)+0.3*IF(J48&lt;=$J$968,J48*F48,$J$968*F48)+0.3*IF(L48&lt;$L$968,L48*F48,$L$968*F48)+0.1*IF(N48&lt;$N$968,N48*F48,$N$968*F48))/F48</f>
        <v>0.39429171655876166</v>
      </c>
      <c r="S48" s="37">
        <f>43000000*(R48*F48)/SUMPRODUCT($R$4:$R$964,$F$4:$F$964)</f>
        <v>31354.791708300705</v>
      </c>
      <c r="T48" s="38">
        <f>S48/F48</f>
        <v>190.0290406563679</v>
      </c>
      <c r="U48" s="38">
        <f>43000000*F48/SUM($F$4:$F$964)</f>
        <v>16348.491307303248</v>
      </c>
      <c r="V48" s="38">
        <f t="shared" si="1"/>
        <v>-15006.300400997457</v>
      </c>
      <c r="W48" s="38">
        <f t="shared" si="2"/>
        <v>-90.947275157560071</v>
      </c>
    </row>
    <row r="49" spans="1:23" x14ac:dyDescent="0.25">
      <c r="A49" s="7" t="s">
        <v>150</v>
      </c>
      <c r="B49" s="7" t="s">
        <v>151</v>
      </c>
      <c r="C49" s="7" t="s">
        <v>152</v>
      </c>
      <c r="D49" s="8">
        <v>3600</v>
      </c>
      <c r="E49" s="8" t="s">
        <v>142</v>
      </c>
      <c r="F49" s="9">
        <v>175</v>
      </c>
      <c r="G49" s="9">
        <v>119</v>
      </c>
      <c r="H49" s="10">
        <f t="shared" si="0"/>
        <v>0.68</v>
      </c>
      <c r="I49" s="9">
        <v>85</v>
      </c>
      <c r="J49" s="10">
        <f>I49/F49</f>
        <v>0.48571428571428571</v>
      </c>
      <c r="K49" s="11">
        <v>92</v>
      </c>
      <c r="L49" s="12">
        <f>K49/F49</f>
        <v>0.52571428571428569</v>
      </c>
      <c r="M49" s="9">
        <v>99</v>
      </c>
      <c r="N49" s="16">
        <f>M49/F49</f>
        <v>0.56571428571428573</v>
      </c>
      <c r="O49" s="15">
        <f>(G49+I49+K49)*0.3/F49+M49*0.1/F49</f>
        <v>0.56400000000000006</v>
      </c>
      <c r="P49" s="36">
        <f>43000000*(O49*F49)/SUMPRODUCT($F$4:$F$964,$O$4:$O$964)</f>
        <v>46300.069088461132</v>
      </c>
      <c r="Q49" s="36">
        <f>P49/F49</f>
        <v>264.57182336263503</v>
      </c>
      <c r="R49" s="15">
        <f>(0.3*IF(H49&lt;=$H$968,H49*F49,$H$968*F49)+0.3*IF(J49&lt;=$J$968,J49*F49,$J$968*F49)+0.3*IF(L49&lt;$L$968,L49*F49,$L$968*F49)+0.1*IF(N49&lt;$N$968,N49*F49,$N$968*F49))/F49</f>
        <v>0.51640664330901587</v>
      </c>
      <c r="S49" s="37">
        <f>43000000*(R49*F49)/SUMPRODUCT($R$4:$R$964,$F$4:$F$964)</f>
        <v>43554.415694511488</v>
      </c>
      <c r="T49" s="38">
        <f>S49/F49</f>
        <v>248.88237539720851</v>
      </c>
      <c r="U49" s="38">
        <f>43000000*F49/SUM($F$4:$F$964)</f>
        <v>17339.308962291325</v>
      </c>
      <c r="V49" s="38">
        <f t="shared" si="1"/>
        <v>-26215.106732220163</v>
      </c>
      <c r="W49" s="38">
        <f t="shared" si="2"/>
        <v>-149.80060989840069</v>
      </c>
    </row>
    <row r="50" spans="1:23" x14ac:dyDescent="0.25">
      <c r="A50" s="7" t="s">
        <v>153</v>
      </c>
      <c r="B50" s="7" t="s">
        <v>154</v>
      </c>
      <c r="C50" s="7" t="s">
        <v>40</v>
      </c>
      <c r="D50" s="8">
        <v>2020</v>
      </c>
      <c r="E50" s="8" t="s">
        <v>16</v>
      </c>
      <c r="F50" s="9">
        <v>640</v>
      </c>
      <c r="G50" s="9">
        <v>412</v>
      </c>
      <c r="H50" s="10">
        <f t="shared" si="0"/>
        <v>0.64375000000000004</v>
      </c>
      <c r="I50" s="9">
        <v>375</v>
      </c>
      <c r="J50" s="10">
        <f>I50/F50</f>
        <v>0.5859375</v>
      </c>
      <c r="K50" s="11">
        <v>236</v>
      </c>
      <c r="L50" s="12">
        <f>K50/F50</f>
        <v>0.36875000000000002</v>
      </c>
      <c r="M50" s="9">
        <v>526</v>
      </c>
      <c r="N50" s="16">
        <f>M50/F50</f>
        <v>0.82187500000000002</v>
      </c>
      <c r="O50" s="15">
        <f>(G50+I50+K50)*0.3/F50+M50*0.1/F50</f>
        <v>0.56171874999999993</v>
      </c>
      <c r="P50" s="36">
        <f>43000000*(O50*F50)/SUMPRODUCT($F$4:$F$964,$O$4:$O$964)</f>
        <v>168641.08244480012</v>
      </c>
      <c r="Q50" s="36">
        <f>P50/F50</f>
        <v>263.50169132000019</v>
      </c>
      <c r="R50" s="15">
        <f>(0.3*IF(H50&lt;=$H$968,H50*F50,$H$968*F50)+0.3*IF(J50&lt;=$J$968,J50*F50,$J$968*F50)+0.3*IF(L50&lt;$L$968,L50*F50,$L$968*F50)+0.1*IF(N50&lt;$N$968,N50*F50,$N$968*F50))/F50</f>
        <v>0.51850961565240339</v>
      </c>
      <c r="S50" s="37">
        <f>43000000*(R50*F50)/SUMPRODUCT($R$4:$R$964,$F$4:$F$964)</f>
        <v>159933.37837230507</v>
      </c>
      <c r="T50" s="38">
        <f>S50/F50</f>
        <v>249.89590370672667</v>
      </c>
      <c r="U50" s="38">
        <f>43000000*F50/SUM($F$4:$F$964)</f>
        <v>63412.329919236843</v>
      </c>
      <c r="V50" s="38">
        <f t="shared" si="1"/>
        <v>-96521.04845306823</v>
      </c>
      <c r="W50" s="38">
        <f t="shared" si="2"/>
        <v>-150.81413820791886</v>
      </c>
    </row>
    <row r="51" spans="1:23" x14ac:dyDescent="0.25">
      <c r="A51" s="7" t="s">
        <v>155</v>
      </c>
      <c r="B51" s="7" t="s">
        <v>156</v>
      </c>
      <c r="C51" s="7" t="s">
        <v>157</v>
      </c>
      <c r="D51" s="8">
        <v>9160</v>
      </c>
      <c r="E51" s="8" t="s">
        <v>158</v>
      </c>
      <c r="F51" s="9">
        <v>275</v>
      </c>
      <c r="G51" s="9">
        <v>199</v>
      </c>
      <c r="H51" s="10">
        <f t="shared" si="0"/>
        <v>0.72363636363636363</v>
      </c>
      <c r="I51" s="9">
        <v>133</v>
      </c>
      <c r="J51" s="10">
        <f>I51/F51</f>
        <v>0.48363636363636364</v>
      </c>
      <c r="K51" s="11">
        <v>125</v>
      </c>
      <c r="L51" s="12">
        <f>K51/F51</f>
        <v>0.45454545454545453</v>
      </c>
      <c r="M51" s="9">
        <v>171</v>
      </c>
      <c r="N51" s="16">
        <f>M51/F51</f>
        <v>0.62181818181818183</v>
      </c>
      <c r="O51" s="15">
        <f>(G51+I51+K51)*0.3/F51+M51*0.1/F51</f>
        <v>0.56072727272727274</v>
      </c>
      <c r="P51" s="36">
        <f>43000000*(O51*F51)/SUMPRODUCT($F$4:$F$964,$O$4:$O$964)</f>
        <v>72335.062344890641</v>
      </c>
      <c r="Q51" s="36">
        <f>P51/F51</f>
        <v>263.03659034505688</v>
      </c>
      <c r="R51" s="15">
        <f>(0.3*IF(H51&lt;=$H$968,H51*F51,$H$968*F51)+0.3*IF(J51&lt;=$J$968,J51*F51,$J$968*F51)+0.3*IF(L51&lt;$L$968,L51*F51,$L$968*F51)+0.1*IF(N51&lt;$N$968,N51*F51,$N$968*F51))/F51</f>
        <v>0.52092505614296525</v>
      </c>
      <c r="S51" s="37">
        <f>43000000*(R51*F51)/SUMPRODUCT($R$4:$R$964,$F$4:$F$964)</f>
        <v>69041.507193161844</v>
      </c>
      <c r="T51" s="38">
        <f>S51/F51</f>
        <v>251.06002615695215</v>
      </c>
      <c r="U51" s="38">
        <f>43000000*F51/SUM($F$4:$F$964)</f>
        <v>27247.485512172079</v>
      </c>
      <c r="V51" s="38">
        <f t="shared" si="1"/>
        <v>-41794.021680989768</v>
      </c>
      <c r="W51" s="38">
        <f t="shared" si="2"/>
        <v>-151.97826065814434</v>
      </c>
    </row>
    <row r="52" spans="1:23" x14ac:dyDescent="0.25">
      <c r="A52" s="7" t="s">
        <v>159</v>
      </c>
      <c r="B52" s="7" t="s">
        <v>160</v>
      </c>
      <c r="C52" s="7" t="s">
        <v>161</v>
      </c>
      <c r="D52" s="8">
        <v>2000</v>
      </c>
      <c r="E52" s="8" t="s">
        <v>16</v>
      </c>
      <c r="F52" s="9">
        <v>242</v>
      </c>
      <c r="G52" s="9">
        <v>157</v>
      </c>
      <c r="H52" s="10">
        <f t="shared" si="0"/>
        <v>0.64876033057851235</v>
      </c>
      <c r="I52" s="9">
        <v>134</v>
      </c>
      <c r="J52" s="10">
        <f>I52/F52</f>
        <v>0.55371900826446285</v>
      </c>
      <c r="K52" s="11">
        <v>102</v>
      </c>
      <c r="L52" s="12">
        <f>K52/F52</f>
        <v>0.42148760330578511</v>
      </c>
      <c r="M52" s="9">
        <v>172</v>
      </c>
      <c r="N52" s="16">
        <f>M52/F52</f>
        <v>0.71074380165289253</v>
      </c>
      <c r="O52" s="15">
        <f>(G52+I52+K52)*0.3/F52+M52*0.1/F52</f>
        <v>0.55826446280991726</v>
      </c>
      <c r="P52" s="36">
        <f>43000000*(O52*F52)/SUMPRODUCT($F$4:$F$964,$O$4:$O$964)</f>
        <v>63375.271872858117</v>
      </c>
      <c r="Q52" s="36">
        <f>P52/F52</f>
        <v>261.88128873081865</v>
      </c>
      <c r="R52" s="15">
        <f>(0.3*IF(H52&lt;=$H$968,H52*F52,$H$968*F52)+0.3*IF(J52&lt;=$J$968,J52*F52,$J$968*F52)+0.3*IF(L52&lt;$L$968,L52*F52,$L$968*F52)+0.1*IF(N52&lt;$N$968,N52*F52,$N$968*F52))/F52</f>
        <v>0.53340034222191191</v>
      </c>
      <c r="S52" s="37">
        <f>43000000*(R52*F52)/SUMPRODUCT($R$4:$R$964,$F$4:$F$964)</f>
        <v>62211.543780557069</v>
      </c>
      <c r="T52" s="38">
        <f>S52/F52</f>
        <v>257.07249496097961</v>
      </c>
      <c r="U52" s="38">
        <f>43000000*F52/SUM($F$4:$F$964)</f>
        <v>23977.78725071143</v>
      </c>
      <c r="V52" s="38">
        <f t="shared" si="1"/>
        <v>-38233.756529845639</v>
      </c>
      <c r="W52" s="38">
        <f t="shared" si="2"/>
        <v>-157.99072946217177</v>
      </c>
    </row>
    <row r="53" spans="1:23" x14ac:dyDescent="0.25">
      <c r="A53" s="7" t="s">
        <v>162</v>
      </c>
      <c r="B53" s="7" t="s">
        <v>163</v>
      </c>
      <c r="C53" s="7" t="s">
        <v>164</v>
      </c>
      <c r="D53" s="20">
        <v>1150</v>
      </c>
      <c r="E53" s="20" t="s">
        <v>165</v>
      </c>
      <c r="F53" s="9">
        <v>180</v>
      </c>
      <c r="G53" s="9">
        <v>75</v>
      </c>
      <c r="H53" s="10">
        <f t="shared" si="0"/>
        <v>0.41666666666666669</v>
      </c>
      <c r="I53" s="9">
        <v>79</v>
      </c>
      <c r="J53" s="10">
        <f>I53/F53</f>
        <v>0.43888888888888888</v>
      </c>
      <c r="K53" s="11">
        <v>128</v>
      </c>
      <c r="L53" s="12">
        <f>K53/F53</f>
        <v>0.71111111111111114</v>
      </c>
      <c r="M53" s="9">
        <v>156</v>
      </c>
      <c r="N53" s="16">
        <f>M53/F53</f>
        <v>0.8666666666666667</v>
      </c>
      <c r="O53" s="15">
        <f>(G53+I53+K53)*0.3/F53+M53*0.1/F53</f>
        <v>0.55666666666666664</v>
      </c>
      <c r="P53" s="36">
        <f>43000000*(O53*F53)/SUMPRODUCT($F$4:$F$964,$O$4:$O$964)</f>
        <v>47003.7175548511</v>
      </c>
      <c r="Q53" s="36">
        <f>P53/F53</f>
        <v>261.13176419361724</v>
      </c>
      <c r="R53" s="15">
        <f>(0.3*IF(H53&lt;=$H$968,H53*F53,$H$968*F53)+0.3*IF(J53&lt;=$J$968,J53*F53,$J$968*F53)+0.3*IF(L53&lt;$L$968,L53*F53,$L$968*F53)+0.1*IF(N53&lt;$N$968,N53*F53,$N$968*F53))/F53</f>
        <v>0.46550383777088289</v>
      </c>
      <c r="S53" s="37">
        <f>43000000*(R53*F53)/SUMPRODUCT($R$4:$R$964,$F$4:$F$964)</f>
        <v>40382.954852285213</v>
      </c>
      <c r="T53" s="38">
        <f>S53/F53</f>
        <v>224.34974917936231</v>
      </c>
      <c r="U53" s="38">
        <f>43000000*F53/SUM($F$4:$F$964)</f>
        <v>17834.717789785362</v>
      </c>
      <c r="V53" s="38">
        <f t="shared" si="1"/>
        <v>-22548.237062499851</v>
      </c>
      <c r="W53" s="38">
        <f t="shared" si="2"/>
        <v>-125.26798368055448</v>
      </c>
    </row>
    <row r="54" spans="1:23" x14ac:dyDescent="0.25">
      <c r="A54" s="7" t="s">
        <v>166</v>
      </c>
      <c r="B54" s="7" t="s">
        <v>167</v>
      </c>
      <c r="C54" s="7" t="s">
        <v>168</v>
      </c>
      <c r="D54" s="8">
        <v>2800</v>
      </c>
      <c r="E54" s="8" t="s">
        <v>169</v>
      </c>
      <c r="F54" s="9">
        <v>673</v>
      </c>
      <c r="G54" s="9">
        <v>435</v>
      </c>
      <c r="H54" s="10">
        <f t="shared" si="0"/>
        <v>0.64635958395245174</v>
      </c>
      <c r="I54" s="9">
        <v>340</v>
      </c>
      <c r="J54" s="10">
        <f>I54/F54</f>
        <v>0.5052005943536404</v>
      </c>
      <c r="K54" s="11">
        <v>316</v>
      </c>
      <c r="L54" s="12">
        <f>K54/F54</f>
        <v>0.46953937592867756</v>
      </c>
      <c r="M54" s="9">
        <v>469</v>
      </c>
      <c r="N54" s="16">
        <f>M54/F54</f>
        <v>0.69687964338781572</v>
      </c>
      <c r="O54" s="15">
        <f>(G54+I54+K54)*0.3/F54+M54*0.1/F54</f>
        <v>0.5560178306092125</v>
      </c>
      <c r="P54" s="36">
        <f>43000000*(O54*F54)/SUMPRODUCT($F$4:$F$964,$O$4:$O$964)</f>
        <v>175536.83741542202</v>
      </c>
      <c r="Q54" s="36">
        <f>P54/F54</f>
        <v>260.82739586243986</v>
      </c>
      <c r="R54" s="15">
        <f>(0.3*IF(H54&lt;=$H$968,H54*F54,$H$968*F54)+0.3*IF(J54&lt;=$J$968,J54*F54,$J$968*F54)+0.3*IF(L54&lt;$L$968,L54*F54,$L$968*F54)+0.1*IF(N54&lt;$N$968,N54*F54,$N$968*F54))/F54</f>
        <v>0.53536907166817527</v>
      </c>
      <c r="S54" s="37">
        <f>43000000*(R54*F54)/SUMPRODUCT($R$4:$R$964,$F$4:$F$964)</f>
        <v>173648.35162801205</v>
      </c>
      <c r="T54" s="38">
        <f>S54/F54</f>
        <v>258.02132485588714</v>
      </c>
      <c r="U54" s="38">
        <f>43000000*F54/SUM($F$4:$F$964)</f>
        <v>66682.028180697496</v>
      </c>
      <c r="V54" s="38">
        <f t="shared" si="1"/>
        <v>-106966.32344731456</v>
      </c>
      <c r="W54" s="38">
        <f t="shared" si="2"/>
        <v>-158.9395593570793</v>
      </c>
    </row>
    <row r="55" spans="1:23" x14ac:dyDescent="0.25">
      <c r="A55" s="7" t="s">
        <v>170</v>
      </c>
      <c r="B55" s="7" t="s">
        <v>171</v>
      </c>
      <c r="C55" s="7" t="s">
        <v>172</v>
      </c>
      <c r="D55" s="8">
        <v>2170</v>
      </c>
      <c r="E55" s="8" t="s">
        <v>16</v>
      </c>
      <c r="F55" s="9">
        <v>271</v>
      </c>
      <c r="G55" s="9">
        <v>172</v>
      </c>
      <c r="H55" s="10">
        <f t="shared" si="0"/>
        <v>0.63468634686346859</v>
      </c>
      <c r="I55" s="9">
        <v>134</v>
      </c>
      <c r="J55" s="10">
        <f>I55/F55</f>
        <v>0.49446494464944651</v>
      </c>
      <c r="K55" s="11">
        <v>125</v>
      </c>
      <c r="L55" s="12">
        <f>K55/F55</f>
        <v>0.46125461254612549</v>
      </c>
      <c r="M55" s="9">
        <v>206</v>
      </c>
      <c r="N55" s="16">
        <f>M55/F55</f>
        <v>0.76014760147601479</v>
      </c>
      <c r="O55" s="15">
        <f>(G55+I55+K55)*0.3/F55+M55*0.1/F55</f>
        <v>0.5531365313653136</v>
      </c>
      <c r="P55" s="36">
        <f>43000000*(O55*F55)/SUMPRODUCT($F$4:$F$964,$O$4:$O$964)</f>
        <v>70317.936741239333</v>
      </c>
      <c r="Q55" s="36">
        <f>P55/F55</f>
        <v>259.47578133298646</v>
      </c>
      <c r="R55" s="15">
        <f>(0.3*IF(H55&lt;=$H$968,H55*F55,$H$968*F55)+0.3*IF(J55&lt;=$J$968,J55*F55,$J$968*F55)+0.3*IF(L55&lt;$L$968,L55*F55,$L$968*F55)+0.1*IF(N55&lt;$N$968,N55*F55,$N$968*F55))/F55</f>
        <v>0.53446534700565185</v>
      </c>
      <c r="S55" s="37">
        <f>43000000*(R55*F55)/SUMPRODUCT($R$4:$R$964,$F$4:$F$964)</f>
        <v>69805.74486670451</v>
      </c>
      <c r="T55" s="38">
        <f>S55/F55</f>
        <v>257.5857744158838</v>
      </c>
      <c r="U55" s="38">
        <f>43000000*F55/SUM($F$4:$F$964)</f>
        <v>26851.158450176848</v>
      </c>
      <c r="V55" s="38">
        <f t="shared" si="1"/>
        <v>-42954.586416527658</v>
      </c>
      <c r="W55" s="38">
        <f t="shared" si="2"/>
        <v>-158.50400891707596</v>
      </c>
    </row>
    <row r="56" spans="1:23" x14ac:dyDescent="0.25">
      <c r="A56" s="7" t="s">
        <v>173</v>
      </c>
      <c r="B56" s="7" t="s">
        <v>174</v>
      </c>
      <c r="C56" s="7" t="s">
        <v>22</v>
      </c>
      <c r="D56" s="8">
        <v>3650</v>
      </c>
      <c r="E56" s="8" t="s">
        <v>175</v>
      </c>
      <c r="F56" s="9">
        <v>79</v>
      </c>
      <c r="G56" s="9">
        <v>51</v>
      </c>
      <c r="H56" s="10">
        <f t="shared" si="0"/>
        <v>0.64556962025316456</v>
      </c>
      <c r="I56" s="9">
        <v>50</v>
      </c>
      <c r="J56" s="10">
        <f>I56/F56</f>
        <v>0.63291139240506333</v>
      </c>
      <c r="K56" s="11">
        <v>24</v>
      </c>
      <c r="L56" s="12">
        <f>K56/F56</f>
        <v>0.30379746835443039</v>
      </c>
      <c r="M56" s="9">
        <v>52</v>
      </c>
      <c r="N56" s="16">
        <f>M56/F56</f>
        <v>0.65822784810126578</v>
      </c>
      <c r="O56" s="15">
        <f>(G56+I56+K56)*0.3/F56+M56*0.1/F56</f>
        <v>0.54050632911392404</v>
      </c>
      <c r="P56" s="36">
        <f>43000000*(O56*F56)/SUMPRODUCT($F$4:$F$964,$O$4:$O$964)</f>
        <v>20030.526343234957</v>
      </c>
      <c r="Q56" s="36">
        <f>P56/F56</f>
        <v>253.55096637006275</v>
      </c>
      <c r="R56" s="15">
        <f>(0.3*IF(H56&lt;=$H$968,H56*F56,$H$968*F56)+0.3*IF(J56&lt;=$J$968,J56*F56,$J$968*F56)+0.3*IF(L56&lt;$L$968,L56*F56,$L$968*F56)+0.1*IF(N56&lt;$N$968,N56*F56,$N$968*F56))/F56</f>
        <v>0.49284170638134289</v>
      </c>
      <c r="S56" s="37">
        <f>43000000*(R56*F56)/SUMPRODUCT($R$4:$R$964,$F$4:$F$964)</f>
        <v>18764.494371430166</v>
      </c>
      <c r="T56" s="38">
        <f>S56/F56</f>
        <v>237.52524520797678</v>
      </c>
      <c r="U56" s="38">
        <f>43000000*F56/SUM($F$4:$F$964)</f>
        <v>7827.4594744057977</v>
      </c>
      <c r="V56" s="38">
        <f t="shared" si="1"/>
        <v>-10937.034897024369</v>
      </c>
      <c r="W56" s="38">
        <f t="shared" si="2"/>
        <v>-138.44347970916897</v>
      </c>
    </row>
    <row r="57" spans="1:23" x14ac:dyDescent="0.25">
      <c r="A57" s="7" t="s">
        <v>176</v>
      </c>
      <c r="B57" s="7" t="s">
        <v>151</v>
      </c>
      <c r="C57" s="7" t="s">
        <v>177</v>
      </c>
      <c r="D57" s="8">
        <v>3600</v>
      </c>
      <c r="E57" s="8" t="s">
        <v>142</v>
      </c>
      <c r="F57" s="9">
        <v>341</v>
      </c>
      <c r="G57" s="9">
        <v>219</v>
      </c>
      <c r="H57" s="10">
        <f t="shared" si="0"/>
        <v>0.64222873900293254</v>
      </c>
      <c r="I57" s="9">
        <v>222</v>
      </c>
      <c r="J57" s="10">
        <f>I57/F57</f>
        <v>0.65102639296187681</v>
      </c>
      <c r="K57" s="11">
        <v>105</v>
      </c>
      <c r="L57" s="12">
        <f>K57/F57</f>
        <v>0.30791788856304986</v>
      </c>
      <c r="M57" s="9">
        <v>194</v>
      </c>
      <c r="N57" s="16">
        <f>M57/F57</f>
        <v>0.56891495601173026</v>
      </c>
      <c r="O57" s="15">
        <f>(G57+I57+K57)*0.3/F57+M57*0.1/F57</f>
        <v>0.53724340175953078</v>
      </c>
      <c r="P57" s="36">
        <f>43000000*(O57*F57)/SUMPRODUCT($F$4:$F$964,$O$4:$O$964)</f>
        <v>85938.932695097028</v>
      </c>
      <c r="Q57" s="36">
        <f>P57/F57</f>
        <v>252.02033048415549</v>
      </c>
      <c r="R57" s="15">
        <f>(0.3*IF(H57&lt;=$H$968,H57*F57,$H$968*F57)+0.3*IF(J57&lt;=$J$968,J57*F57,$J$968*F57)+0.3*IF(L57&lt;$L$968,L57*F57,$L$968*F57)+0.1*IF(N57&lt;$N$968,N57*F57,$N$968*F57))/F57</f>
        <v>0.48514654323497519</v>
      </c>
      <c r="S57" s="37">
        <f>43000000*(R57*F57)/SUMPRODUCT($R$4:$R$964,$F$4:$F$964)</f>
        <v>79731.44642935961</v>
      </c>
      <c r="T57" s="38">
        <f>S57/F57</f>
        <v>233.81655844386984</v>
      </c>
      <c r="U57" s="38">
        <f>43000000*F57/SUM($F$4:$F$964)</f>
        <v>33786.882035093382</v>
      </c>
      <c r="V57" s="38">
        <f t="shared" si="1"/>
        <v>-45944.564394266228</v>
      </c>
      <c r="W57" s="38">
        <f t="shared" si="2"/>
        <v>-134.734792945062</v>
      </c>
    </row>
    <row r="58" spans="1:23" x14ac:dyDescent="0.25">
      <c r="A58" s="7" t="s">
        <v>178</v>
      </c>
      <c r="B58" s="7" t="s">
        <v>179</v>
      </c>
      <c r="C58" s="7" t="s">
        <v>180</v>
      </c>
      <c r="D58" s="20">
        <v>1150</v>
      </c>
      <c r="E58" s="20" t="s">
        <v>165</v>
      </c>
      <c r="F58" s="9">
        <v>358</v>
      </c>
      <c r="G58" s="9">
        <v>200</v>
      </c>
      <c r="H58" s="10">
        <f t="shared" si="0"/>
        <v>0.55865921787709494</v>
      </c>
      <c r="I58" s="9">
        <v>116</v>
      </c>
      <c r="J58" s="10">
        <f>I58/F58</f>
        <v>0.32402234636871508</v>
      </c>
      <c r="K58" s="11">
        <v>223</v>
      </c>
      <c r="L58" s="12">
        <f>K58/F58</f>
        <v>0.62290502793296088</v>
      </c>
      <c r="M58" s="9">
        <v>279</v>
      </c>
      <c r="N58" s="16">
        <f>M58/F58</f>
        <v>0.77932960893854752</v>
      </c>
      <c r="O58" s="15">
        <f>(G58+I58+K58)*0.3/F58+M58*0.1/F58</f>
        <v>0.52960893854748603</v>
      </c>
      <c r="P58" s="36">
        <f>43000000*(O58*F58)/SUMPRODUCT($F$4:$F$964,$O$4:$O$964)</f>
        <v>88941.166151694313</v>
      </c>
      <c r="Q58" s="36">
        <f>P58/F58</f>
        <v>248.43901159691148</v>
      </c>
      <c r="R58" s="15">
        <f>(0.3*IF(H58&lt;=$H$968,H58*F58,$H$968*F58)+0.3*IF(J58&lt;=$J$968,J58*F58,$J$968*F58)+0.3*IF(L58&lt;$L$968,L58*F58,$L$968*F58)+0.1*IF(N58&lt;$N$968,N58*F58,$N$968*F58))/F58</f>
        <v>0.47364164037795919</v>
      </c>
      <c r="S58" s="37">
        <f>43000000*(R58*F58)/SUMPRODUCT($R$4:$R$964,$F$4:$F$964)</f>
        <v>81721.292298722619</v>
      </c>
      <c r="T58" s="38">
        <f>S58/F58</f>
        <v>228.27176619754923</v>
      </c>
      <c r="U58" s="38">
        <f>43000000*F58/SUM($F$4:$F$964)</f>
        <v>35471.272048573104</v>
      </c>
      <c r="V58" s="38">
        <f t="shared" si="1"/>
        <v>-46250.020250149515</v>
      </c>
      <c r="W58" s="38">
        <f t="shared" si="2"/>
        <v>-129.19000069874141</v>
      </c>
    </row>
    <row r="59" spans="1:23" x14ac:dyDescent="0.25">
      <c r="A59" s="7" t="s">
        <v>181</v>
      </c>
      <c r="B59" s="7" t="s">
        <v>182</v>
      </c>
      <c r="C59" s="7" t="s">
        <v>183</v>
      </c>
      <c r="D59" s="8">
        <v>9000</v>
      </c>
      <c r="E59" s="8" t="s">
        <v>66</v>
      </c>
      <c r="F59" s="9">
        <v>605</v>
      </c>
      <c r="G59" s="9">
        <v>394</v>
      </c>
      <c r="H59" s="10">
        <f t="shared" si="0"/>
        <v>0.65123966942148759</v>
      </c>
      <c r="I59" s="9">
        <v>253</v>
      </c>
      <c r="J59" s="10">
        <f>I59/F59</f>
        <v>0.41818181818181815</v>
      </c>
      <c r="K59" s="11">
        <v>279</v>
      </c>
      <c r="L59" s="12">
        <f>K59/F59</f>
        <v>0.46115702479338844</v>
      </c>
      <c r="M59" s="9">
        <v>417</v>
      </c>
      <c r="N59" s="16">
        <f>M59/F59</f>
        <v>0.68925619834710738</v>
      </c>
      <c r="O59" s="15">
        <f>(G59+I59+K59)*0.3/F59+M59*0.1/F59</f>
        <v>0.52809917355371905</v>
      </c>
      <c r="P59" s="36">
        <f>43000000*(O59*F59)/SUMPRODUCT($F$4:$F$964,$O$4:$O$964)</f>
        <v>149877.12334106717</v>
      </c>
      <c r="Q59" s="36">
        <f>P59/F59</f>
        <v>247.7307823819292</v>
      </c>
      <c r="R59" s="15">
        <f>(0.3*IF(H59&lt;=$H$968,H59*F59,$H$968*F59)+0.3*IF(J59&lt;=$J$968,J59*F59,$J$968*F59)+0.3*IF(L59&lt;$L$968,L59*F59,$L$968*F59)+0.1*IF(N59&lt;$N$968,N59*F59,$N$968*F59))/F59</f>
        <v>0.50850109431255763</v>
      </c>
      <c r="S59" s="37">
        <f>43000000*(R59*F59)/SUMPRODUCT($R$4:$R$964,$F$4:$F$964)</f>
        <v>148268.73732172174</v>
      </c>
      <c r="T59" s="38">
        <f>S59/F59</f>
        <v>245.07229309375495</v>
      </c>
      <c r="U59" s="38">
        <f>43000000*F59/SUM($F$4:$F$964)</f>
        <v>59944.468126778578</v>
      </c>
      <c r="V59" s="38">
        <f t="shared" si="1"/>
        <v>-88324.269194943161</v>
      </c>
      <c r="W59" s="38">
        <f t="shared" si="2"/>
        <v>-145.99052759494714</v>
      </c>
    </row>
    <row r="60" spans="1:23" x14ac:dyDescent="0.25">
      <c r="A60" s="7" t="s">
        <v>184</v>
      </c>
      <c r="B60" s="7" t="s">
        <v>185</v>
      </c>
      <c r="C60" s="7" t="s">
        <v>186</v>
      </c>
      <c r="D60" s="8">
        <v>1070</v>
      </c>
      <c r="E60" s="8" t="s">
        <v>83</v>
      </c>
      <c r="F60" s="9">
        <v>158</v>
      </c>
      <c r="G60" s="9">
        <v>68</v>
      </c>
      <c r="H60" s="10">
        <f t="shared" si="0"/>
        <v>0.43037974683544306</v>
      </c>
      <c r="I60" s="9">
        <v>68</v>
      </c>
      <c r="J60" s="10">
        <f>I60/F60</f>
        <v>0.43037974683544306</v>
      </c>
      <c r="K60" s="11">
        <v>103</v>
      </c>
      <c r="L60" s="12">
        <f>K60/F60</f>
        <v>0.65189873417721522</v>
      </c>
      <c r="M60" s="9">
        <v>117</v>
      </c>
      <c r="N60" s="16">
        <f>M60/F60</f>
        <v>0.740506329113924</v>
      </c>
      <c r="O60" s="15">
        <f>(G60+I60+K60)*0.3/F60+M60*0.1/F60</f>
        <v>0.52784810126582282</v>
      </c>
      <c r="P60" s="36">
        <f>43000000*(O60*F60)/SUMPRODUCT($F$4:$F$964,$O$4:$O$964)</f>
        <v>39122.854731283267</v>
      </c>
      <c r="Q60" s="36">
        <f>P60/F60</f>
        <v>247.61300462837511</v>
      </c>
      <c r="R60" s="15">
        <f>(0.3*IF(H60&lt;=$H$968,H60*F60,$H$968*F60)+0.3*IF(J60&lt;=$J$968,J60*F60,$J$968*F60)+0.3*IF(L60&lt;$L$968,L60*F60,$L$968*F60)+0.1*IF(N60&lt;$N$968,N60*F60,$N$968*F60))/F60</f>
        <v>0.46706501920548199</v>
      </c>
      <c r="S60" s="37">
        <f>43000000*(R60*F60)/SUMPRODUCT($R$4:$R$964,$F$4:$F$964)</f>
        <v>35566.141462840169</v>
      </c>
      <c r="T60" s="38">
        <f>S60/F60</f>
        <v>225.10216115721627</v>
      </c>
      <c r="U60" s="38">
        <f>43000000*F60/SUM($F$4:$F$964)</f>
        <v>15654.918948811595</v>
      </c>
      <c r="V60" s="38">
        <f t="shared" si="1"/>
        <v>-19911.222514028574</v>
      </c>
      <c r="W60" s="38">
        <f t="shared" si="2"/>
        <v>-126.02039565840845</v>
      </c>
    </row>
    <row r="61" spans="1:23" x14ac:dyDescent="0.25">
      <c r="A61" s="7" t="s">
        <v>187</v>
      </c>
      <c r="B61" s="7" t="s">
        <v>188</v>
      </c>
      <c r="C61" s="7" t="s">
        <v>189</v>
      </c>
      <c r="D61" s="8">
        <v>8500</v>
      </c>
      <c r="E61" s="8" t="s">
        <v>190</v>
      </c>
      <c r="F61" s="9">
        <v>151</v>
      </c>
      <c r="G61" s="9">
        <v>98</v>
      </c>
      <c r="H61" s="10">
        <f t="shared" si="0"/>
        <v>0.64900662251655628</v>
      </c>
      <c r="I61" s="9">
        <v>84</v>
      </c>
      <c r="J61" s="10">
        <f>I61/F61</f>
        <v>0.55629139072847678</v>
      </c>
      <c r="K61" s="11">
        <v>60</v>
      </c>
      <c r="L61" s="12">
        <f>K61/F61</f>
        <v>0.39735099337748342</v>
      </c>
      <c r="M61" s="9">
        <v>68</v>
      </c>
      <c r="N61" s="16">
        <f>M61/F61</f>
        <v>0.45033112582781459</v>
      </c>
      <c r="O61" s="15">
        <f>(G61+I61+K61)*0.3/F61+M61*0.1/F61</f>
        <v>0.52582781456953642</v>
      </c>
      <c r="P61" s="36">
        <f>43000000*(O61*F61)/SUMPRODUCT($F$4:$F$964,$O$4:$O$964)</f>
        <v>37246.458820909967</v>
      </c>
      <c r="Q61" s="36">
        <f>P61/F61</f>
        <v>246.66529020470176</v>
      </c>
      <c r="R61" s="15">
        <f>(0.3*IF(H61&lt;=$H$968,H61*F61,$H$968*F61)+0.3*IF(J61&lt;=$J$968,J61*F61,$J$968*F61)+0.3*IF(L61&lt;$L$968,L61*F61,$L$968*F61)+0.1*IF(N61&lt;$N$968,N61*F61,$N$968*F61))/F61</f>
        <v>0.50011809166091359</v>
      </c>
      <c r="S61" s="37">
        <f>43000000*(R61*F61)/SUMPRODUCT($R$4:$R$964,$F$4:$F$964)</f>
        <v>36395.847375142788</v>
      </c>
      <c r="T61" s="38">
        <f>S61/F61</f>
        <v>241.03210182213766</v>
      </c>
      <c r="U61" s="38">
        <f>43000000*F61/SUM($F$4:$F$964)</f>
        <v>14961.346590319941</v>
      </c>
      <c r="V61" s="38">
        <f t="shared" si="1"/>
        <v>-21434.500784822849</v>
      </c>
      <c r="W61" s="38">
        <f t="shared" si="2"/>
        <v>-141.95033632332985</v>
      </c>
    </row>
    <row r="62" spans="1:23" x14ac:dyDescent="0.25">
      <c r="A62" s="7" t="s">
        <v>191</v>
      </c>
      <c r="B62" s="7" t="s">
        <v>192</v>
      </c>
      <c r="C62" s="7" t="s">
        <v>193</v>
      </c>
      <c r="D62" s="8">
        <v>2000</v>
      </c>
      <c r="E62" s="8" t="s">
        <v>16</v>
      </c>
      <c r="F62" s="9">
        <v>1154.5</v>
      </c>
      <c r="G62" s="9">
        <v>594.5</v>
      </c>
      <c r="H62" s="10">
        <f t="shared" si="0"/>
        <v>0.51494153313122559</v>
      </c>
      <c r="I62" s="9">
        <v>647</v>
      </c>
      <c r="J62" s="10">
        <f>I62/F62</f>
        <v>0.56041576440017327</v>
      </c>
      <c r="K62" s="11">
        <v>484</v>
      </c>
      <c r="L62" s="12">
        <f>K62/F62</f>
        <v>0.41922910350801212</v>
      </c>
      <c r="M62" s="9">
        <v>889</v>
      </c>
      <c r="N62" s="16">
        <f>M62/F62</f>
        <v>0.77003031615417927</v>
      </c>
      <c r="O62" s="15">
        <f>(G62+I62+K62)*0.3/F62+M62*0.1/F62</f>
        <v>0.52537895192724116</v>
      </c>
      <c r="P62" s="36">
        <f>43000000*(O62*F62)/SUMPRODUCT($F$4:$F$964,$O$4:$O$964)</f>
        <v>284531.98485923093</v>
      </c>
      <c r="Q62" s="36">
        <f>P62/F62</f>
        <v>246.45472919812121</v>
      </c>
      <c r="R62" s="15">
        <f>(0.3*IF(H62&lt;=$H$968,H62*F62,$H$968*F62)+0.3*IF(J62&lt;=$J$968,J62*F62,$J$968*F62)+0.3*IF(L62&lt;$L$968,L62*F62,$L$968*F62)+0.1*IF(N62&lt;$N$968,N62*F62,$N$968*F62))/F62</f>
        <v>0.51084711413757311</v>
      </c>
      <c r="S62" s="37">
        <f>43000000*(R62*F62)/SUMPRODUCT($R$4:$R$964,$F$4:$F$964)</f>
        <v>284241.31527444231</v>
      </c>
      <c r="T62" s="38">
        <f>S62/F62</f>
        <v>246.20295822818736</v>
      </c>
      <c r="U62" s="38">
        <f>43000000*F62/SUM($F$4:$F$964)</f>
        <v>114389.89826837333</v>
      </c>
      <c r="V62" s="38">
        <f t="shared" si="1"/>
        <v>-169851.41700606898</v>
      </c>
      <c r="W62" s="38">
        <f t="shared" si="2"/>
        <v>-147.12119272937952</v>
      </c>
    </row>
    <row r="63" spans="1:23" x14ac:dyDescent="0.25">
      <c r="A63" s="7" t="s">
        <v>194</v>
      </c>
      <c r="B63" s="7" t="s">
        <v>195</v>
      </c>
      <c r="C63" s="7" t="s">
        <v>196</v>
      </c>
      <c r="D63" s="8">
        <v>9040</v>
      </c>
      <c r="E63" s="8" t="s">
        <v>66</v>
      </c>
      <c r="F63" s="9">
        <v>328</v>
      </c>
      <c r="G63" s="9">
        <v>239</v>
      </c>
      <c r="H63" s="10">
        <f t="shared" si="0"/>
        <v>0.72865853658536583</v>
      </c>
      <c r="I63" s="9">
        <v>99</v>
      </c>
      <c r="J63" s="10">
        <f>I63/F63</f>
        <v>0.30182926829268292</v>
      </c>
      <c r="K63" s="11">
        <v>151</v>
      </c>
      <c r="L63" s="12">
        <f>K63/F63</f>
        <v>0.46036585365853661</v>
      </c>
      <c r="M63" s="9">
        <v>248</v>
      </c>
      <c r="N63" s="16">
        <f>M63/F63</f>
        <v>0.75609756097560976</v>
      </c>
      <c r="O63" s="15">
        <f>(G63+I63+K63)*0.3/F63+M63*0.1/F63</f>
        <v>0.52286585365853655</v>
      </c>
      <c r="P63" s="36">
        <f>43000000*(O63*F63)/SUMPRODUCT($F$4:$F$964,$O$4:$O$964)</f>
        <v>80450.474657255138</v>
      </c>
      <c r="Q63" s="36">
        <f>P63/F63</f>
        <v>245.27583736968029</v>
      </c>
      <c r="R63" s="15">
        <f>(0.3*IF(H63&lt;=$H$968,H63*F63,$H$968*F63)+0.3*IF(J63&lt;=$J$968,J63*F63,$J$968*F63)+0.3*IF(L63&lt;$L$968,L63*F63,$L$968*F63)+0.1*IF(N63&lt;$N$968,N63*F63,$N$968*F63))/F63</f>
        <v>0.47667464409862265</v>
      </c>
      <c r="S63" s="37">
        <f>43000000*(R63*F63)/SUMPRODUCT($R$4:$R$964,$F$4:$F$964)</f>
        <v>75352.595700820326</v>
      </c>
      <c r="T63" s="38">
        <f>S63/F63</f>
        <v>229.73352347811075</v>
      </c>
      <c r="U63" s="38">
        <f>43000000*F63/SUM($F$4:$F$964)</f>
        <v>32498.81908360888</v>
      </c>
      <c r="V63" s="38">
        <f t="shared" si="1"/>
        <v>-42853.77661721145</v>
      </c>
      <c r="W63" s="38">
        <f t="shared" si="2"/>
        <v>-130.65175797930294</v>
      </c>
    </row>
    <row r="64" spans="1:23" x14ac:dyDescent="0.25">
      <c r="A64" s="7" t="s">
        <v>197</v>
      </c>
      <c r="B64" s="7" t="s">
        <v>198</v>
      </c>
      <c r="C64" s="7" t="s">
        <v>199</v>
      </c>
      <c r="D64" s="8">
        <v>1800</v>
      </c>
      <c r="E64" s="8" t="s">
        <v>146</v>
      </c>
      <c r="F64" s="9">
        <v>260</v>
      </c>
      <c r="G64" s="9">
        <v>132</v>
      </c>
      <c r="H64" s="10">
        <f t="shared" si="0"/>
        <v>0.50769230769230766</v>
      </c>
      <c r="I64" s="9">
        <v>118</v>
      </c>
      <c r="J64" s="10">
        <f>I64/F64</f>
        <v>0.45384615384615384</v>
      </c>
      <c r="K64" s="11">
        <v>134</v>
      </c>
      <c r="L64" s="12">
        <f>K64/F64</f>
        <v>0.51538461538461533</v>
      </c>
      <c r="M64" s="9">
        <v>206</v>
      </c>
      <c r="N64" s="16">
        <f>M64/F64</f>
        <v>0.79230769230769227</v>
      </c>
      <c r="O64" s="15">
        <f>(G64+I64+K64)*0.3/F64+M64*0.1/F64</f>
        <v>0.52230769230769225</v>
      </c>
      <c r="P64" s="36">
        <f>43000000*(O64*F64)/SUMPRODUCT($F$4:$F$964,$O$4:$O$964)</f>
        <v>63703.64115717345</v>
      </c>
      <c r="Q64" s="36">
        <f>P64/F64</f>
        <v>245.0140044506671</v>
      </c>
      <c r="R64" s="15">
        <f>(0.3*IF(H64&lt;=$H$968,H64*F64,$H$968*F64)+0.3*IF(J64&lt;=$J$968,J64*F64,$J$968*F64)+0.3*IF(L64&lt;$L$968,L64*F64,$L$968*F64)+0.1*IF(N64&lt;$N$968,N64*F64,$N$968*F64))/F64</f>
        <v>0.49729870956575462</v>
      </c>
      <c r="S64" s="37">
        <f>43000000*(R64*F64)/SUMPRODUCT($R$4:$R$964,$F$4:$F$964)</f>
        <v>62315.057886665207</v>
      </c>
      <c r="T64" s="38">
        <f>S64/F64</f>
        <v>239.67329956409694</v>
      </c>
      <c r="U64" s="38">
        <f>43000000*F64/SUM($F$4:$F$964)</f>
        <v>25761.259029689965</v>
      </c>
      <c r="V64" s="38">
        <f t="shared" si="1"/>
        <v>-36553.798856975242</v>
      </c>
      <c r="W64" s="38">
        <f t="shared" si="2"/>
        <v>-140.59153406528912</v>
      </c>
    </row>
    <row r="65" spans="1:23" x14ac:dyDescent="0.25">
      <c r="A65" s="7" t="s">
        <v>200</v>
      </c>
      <c r="B65" s="7" t="s">
        <v>201</v>
      </c>
      <c r="C65" s="7" t="s">
        <v>177</v>
      </c>
      <c r="D65" s="8">
        <v>2000</v>
      </c>
      <c r="E65" s="8" t="s">
        <v>16</v>
      </c>
      <c r="F65" s="9">
        <v>309</v>
      </c>
      <c r="G65" s="9">
        <v>128</v>
      </c>
      <c r="H65" s="10">
        <f t="shared" si="0"/>
        <v>0.41423948220064727</v>
      </c>
      <c r="I65" s="9">
        <v>172</v>
      </c>
      <c r="J65" s="10">
        <f>I65/F65</f>
        <v>0.55663430420711979</v>
      </c>
      <c r="K65" s="11">
        <v>153</v>
      </c>
      <c r="L65" s="12">
        <f>K65/F65</f>
        <v>0.49514563106796117</v>
      </c>
      <c r="M65" s="9">
        <v>251</v>
      </c>
      <c r="N65" s="16">
        <f>M65/F65</f>
        <v>0.81229773462783172</v>
      </c>
      <c r="O65" s="15">
        <f>(G65+I65+K65)*0.3/F65+M65*0.1/F65</f>
        <v>0.52103559870550165</v>
      </c>
      <c r="P65" s="36">
        <f>43000000*(O65*F65)/SUMPRODUCT($F$4:$F$964,$O$4:$O$964)</f>
        <v>75524.935392525236</v>
      </c>
      <c r="Q65" s="36">
        <f>P65/F65</f>
        <v>244.41726664247651</v>
      </c>
      <c r="R65" s="15">
        <f>(0.3*IF(H65&lt;=$H$968,H65*F65,$H$968*F65)+0.3*IF(J65&lt;=$J$968,J65*F65,$J$968*F65)+0.3*IF(L65&lt;$L$968,L65*F65,$L$968*F65)+0.1*IF(N65&lt;$N$968,N65*F65,$N$968*F65))/F65</f>
        <v>0.49170000432269584</v>
      </c>
      <c r="S65" s="37">
        <f>43000000*(R65*F65)/SUMPRODUCT($R$4:$R$964,$F$4:$F$964)</f>
        <v>73225.275455054798</v>
      </c>
      <c r="T65" s="38">
        <f>S65/F65</f>
        <v>236.97500147266925</v>
      </c>
      <c r="U65" s="38">
        <f>43000000*F65/SUM($F$4:$F$964)</f>
        <v>30616.265539131538</v>
      </c>
      <c r="V65" s="38">
        <f t="shared" si="1"/>
        <v>-42609.009915923263</v>
      </c>
      <c r="W65" s="38">
        <f t="shared" si="2"/>
        <v>-137.89323597386141</v>
      </c>
    </row>
    <row r="66" spans="1:23" x14ac:dyDescent="0.25">
      <c r="A66" s="7" t="s">
        <v>202</v>
      </c>
      <c r="B66" s="7" t="s">
        <v>203</v>
      </c>
      <c r="C66" s="7" t="s">
        <v>204</v>
      </c>
      <c r="D66" s="8">
        <v>9000</v>
      </c>
      <c r="E66" s="8" t="s">
        <v>66</v>
      </c>
      <c r="F66" s="9">
        <v>411</v>
      </c>
      <c r="G66" s="9">
        <v>215</v>
      </c>
      <c r="H66" s="10">
        <f t="shared" si="0"/>
        <v>0.52311435523114358</v>
      </c>
      <c r="I66" s="9">
        <v>224</v>
      </c>
      <c r="J66" s="10">
        <f>I66/F66</f>
        <v>0.54501216545012166</v>
      </c>
      <c r="K66" s="11">
        <v>183</v>
      </c>
      <c r="L66" s="12">
        <f>K66/F66</f>
        <v>0.44525547445255476</v>
      </c>
      <c r="M66" s="9">
        <v>264</v>
      </c>
      <c r="N66" s="16">
        <f>M66/F66</f>
        <v>0.64233576642335766</v>
      </c>
      <c r="O66" s="15">
        <f>(G66+I66+K66)*0.3/F66+M66*0.1/F66</f>
        <v>0.51824817518248179</v>
      </c>
      <c r="P66" s="36">
        <f>43000000*(O66*F66)/SUMPRODUCT($F$4:$F$964,$O$4:$O$964)</f>
        <v>99918.082227378109</v>
      </c>
      <c r="Q66" s="36">
        <f>P66/F66</f>
        <v>243.10968911770829</v>
      </c>
      <c r="R66" s="15">
        <f>(0.3*IF(H66&lt;=$H$968,H66*F66,$H$968*F66)+0.3*IF(J66&lt;=$J$968,J66*F66,$J$968*F66)+0.3*IF(L66&lt;$L$968,L66*F66,$L$968*F66)+0.1*IF(N66&lt;$N$968,N66*F66,$N$968*F66))/F66</f>
        <v>0.51333551410573086</v>
      </c>
      <c r="S66" s="37">
        <f>43000000*(R66*F66)/SUMPRODUCT($R$4:$R$964,$F$4:$F$964)</f>
        <v>101682.32208918613</v>
      </c>
      <c r="T66" s="38">
        <f>S66/F66</f>
        <v>247.40224352600032</v>
      </c>
      <c r="U66" s="38">
        <f>43000000*F66/SUM($F$4:$F$964)</f>
        <v>40722.605620009905</v>
      </c>
      <c r="V66" s="38">
        <f t="shared" si="1"/>
        <v>-60959.716469176223</v>
      </c>
      <c r="W66" s="38">
        <f t="shared" si="2"/>
        <v>-148.32047802719251</v>
      </c>
    </row>
    <row r="67" spans="1:23" x14ac:dyDescent="0.25">
      <c r="A67" s="7" t="s">
        <v>205</v>
      </c>
      <c r="B67" s="7" t="s">
        <v>206</v>
      </c>
      <c r="C67" s="7" t="s">
        <v>207</v>
      </c>
      <c r="D67" s="8">
        <v>9000</v>
      </c>
      <c r="E67" s="8" t="s">
        <v>66</v>
      </c>
      <c r="F67" s="9">
        <v>222</v>
      </c>
      <c r="G67" s="9">
        <v>119</v>
      </c>
      <c r="H67" s="10">
        <f t="shared" si="0"/>
        <v>0.536036036036036</v>
      </c>
      <c r="I67" s="9">
        <v>115</v>
      </c>
      <c r="J67" s="10">
        <f>I67/F67</f>
        <v>0.51801801801801806</v>
      </c>
      <c r="K67" s="11">
        <v>89</v>
      </c>
      <c r="L67" s="12">
        <f>K67/F67</f>
        <v>0.40090090090090091</v>
      </c>
      <c r="M67" s="9">
        <v>173</v>
      </c>
      <c r="N67" s="16">
        <f>M67/F67</f>
        <v>0.77927927927927931</v>
      </c>
      <c r="O67" s="15">
        <f>(G67+I67+K67)*0.3/F67+M67*0.1/F67</f>
        <v>0.51441441441441438</v>
      </c>
      <c r="P67" s="36">
        <f>43000000*(O67*F67)/SUMPRODUCT($F$4:$F$964,$O$4:$O$964)</f>
        <v>53571.103241157645</v>
      </c>
      <c r="Q67" s="36">
        <f>P67/F67</f>
        <v>241.31127586107047</v>
      </c>
      <c r="R67" s="15">
        <f>(0.3*IF(H67&lt;=$H$968,H67*F67,$H$968*F67)+0.3*IF(J67&lt;=$J$968,J67*F67,$J$968*F67)+0.3*IF(L67&lt;$L$968,L67*F67,$L$968*F67)+0.1*IF(N67&lt;$N$968,N67*F67,$N$968*F67))/F67</f>
        <v>0.50849142107400269</v>
      </c>
      <c r="S67" s="37">
        <f>43000000*(R67*F67)/SUMPRODUCT($R$4:$R$964,$F$4:$F$964)</f>
        <v>54405.014098162901</v>
      </c>
      <c r="T67" s="38">
        <f>S67/F67</f>
        <v>245.06763107280585</v>
      </c>
      <c r="U67" s="38">
        <f>43000000*F67/SUM($F$4:$F$964)</f>
        <v>21996.151940735279</v>
      </c>
      <c r="V67" s="38">
        <f t="shared" si="1"/>
        <v>-32408.862157427622</v>
      </c>
      <c r="W67" s="38">
        <f t="shared" si="2"/>
        <v>-145.98586557399801</v>
      </c>
    </row>
    <row r="68" spans="1:23" x14ac:dyDescent="0.25">
      <c r="A68" s="7" t="s">
        <v>208</v>
      </c>
      <c r="B68" s="7" t="s">
        <v>209</v>
      </c>
      <c r="C68" s="7" t="s">
        <v>210</v>
      </c>
      <c r="D68" s="8">
        <v>2020</v>
      </c>
      <c r="E68" s="8" t="s">
        <v>16</v>
      </c>
      <c r="F68" s="9">
        <v>228</v>
      </c>
      <c r="G68" s="9">
        <v>121</v>
      </c>
      <c r="H68" s="10">
        <f t="shared" ref="H68:H131" si="3">G68/F68</f>
        <v>0.5307017543859649</v>
      </c>
      <c r="I68" s="9">
        <v>134</v>
      </c>
      <c r="J68" s="10">
        <f>I68/F68</f>
        <v>0.58771929824561409</v>
      </c>
      <c r="K68" s="11">
        <v>72</v>
      </c>
      <c r="L68" s="12">
        <f>K68/F68</f>
        <v>0.31578947368421051</v>
      </c>
      <c r="M68" s="9">
        <v>189</v>
      </c>
      <c r="N68" s="16">
        <f>M68/F68</f>
        <v>0.82894736842105265</v>
      </c>
      <c r="O68" s="15">
        <f>(G68+I68+K68)*0.3/F68+M68*0.1/F68</f>
        <v>0.51315789473684204</v>
      </c>
      <c r="P68" s="36">
        <f>43000000*(O68*F68)/SUMPRODUCT($F$4:$F$964,$O$4:$O$964)</f>
        <v>54884.580378418948</v>
      </c>
      <c r="Q68" s="36">
        <f>P68/F68</f>
        <v>240.72184376499538</v>
      </c>
      <c r="R68" s="15">
        <f>(0.3*IF(H68&lt;=$H$968,H68*F68,$H$968*F68)+0.3*IF(J68&lt;=$J$968,J68*F68,$J$968*F68)+0.3*IF(L68&lt;$L$968,L68*F68,$L$968*F68)+0.1*IF(N68&lt;$N$968,N68*F68,$N$968*F68))/F68</f>
        <v>0.48454329156685438</v>
      </c>
      <c r="S68" s="37">
        <f>43000000*(R68*F68)/SUMPRODUCT($R$4:$R$964,$F$4:$F$964)</f>
        <v>53243.887205373001</v>
      </c>
      <c r="T68" s="38">
        <f>S68/F68</f>
        <v>233.52582107619736</v>
      </c>
      <c r="U68" s="38">
        <f>43000000*F68/SUM($F$4:$F$964)</f>
        <v>22590.642533728125</v>
      </c>
      <c r="V68" s="38">
        <f t="shared" si="1"/>
        <v>-30653.244671644876</v>
      </c>
      <c r="W68" s="38">
        <f t="shared" si="2"/>
        <v>-134.44405557738952</v>
      </c>
    </row>
    <row r="69" spans="1:23" x14ac:dyDescent="0.25">
      <c r="A69" s="7" t="s">
        <v>211</v>
      </c>
      <c r="B69" s="7" t="s">
        <v>212</v>
      </c>
      <c r="C69" s="7" t="s">
        <v>60</v>
      </c>
      <c r="D69" s="8">
        <v>3630</v>
      </c>
      <c r="E69" s="8" t="s">
        <v>213</v>
      </c>
      <c r="F69" s="9">
        <v>206</v>
      </c>
      <c r="G69" s="9">
        <v>107</v>
      </c>
      <c r="H69" s="10">
        <f t="shared" si="3"/>
        <v>0.51941747572815533</v>
      </c>
      <c r="I69" s="9">
        <v>130</v>
      </c>
      <c r="J69" s="10">
        <f>I69/F69</f>
        <v>0.6310679611650486</v>
      </c>
      <c r="K69" s="11">
        <v>81</v>
      </c>
      <c r="L69" s="12">
        <f>K69/F69</f>
        <v>0.39320388349514562</v>
      </c>
      <c r="M69" s="9">
        <v>103</v>
      </c>
      <c r="N69" s="16">
        <f>M69/F69</f>
        <v>0.5</v>
      </c>
      <c r="O69" s="15">
        <f>(G69+I69+K69)*0.3/F69+M69*0.1/F69</f>
        <v>0.51310679611650478</v>
      </c>
      <c r="P69" s="36">
        <f>43000000*(O69*F69)/SUMPRODUCT($F$4:$F$964,$O$4:$O$964)</f>
        <v>49583.761931614383</v>
      </c>
      <c r="Q69" s="36">
        <f>P69/F69</f>
        <v>240.69787345443876</v>
      </c>
      <c r="R69" s="15">
        <f>(0.3*IF(H69&lt;=$H$968,H69*F69,$H$968*F69)+0.3*IF(J69&lt;=$J$968,J69*F69,$J$968*F69)+0.3*IF(L69&lt;$L$968,L69*F69,$L$968*F69)+0.1*IF(N69&lt;$N$968,N69*F69,$N$968*F69))/F69</f>
        <v>0.48237739632527582</v>
      </c>
      <c r="S69" s="37">
        <f>43000000*(R69*F69)/SUMPRODUCT($R$4:$R$964,$F$4:$F$964)</f>
        <v>47891.285212773742</v>
      </c>
      <c r="T69" s="38">
        <f>S69/F69</f>
        <v>232.48196705229972</v>
      </c>
      <c r="U69" s="38">
        <f>43000000*F69/SUM($F$4:$F$964)</f>
        <v>20410.843692754359</v>
      </c>
      <c r="V69" s="38">
        <f t="shared" ref="V69:V132" si="4">-(S69-U69)</f>
        <v>-27480.441520019383</v>
      </c>
      <c r="W69" s="38">
        <f t="shared" ref="W69:W132" si="5">$T$965-T69</f>
        <v>-133.40020155349191</v>
      </c>
    </row>
    <row r="70" spans="1:23" x14ac:dyDescent="0.25">
      <c r="A70" s="7" t="s">
        <v>214</v>
      </c>
      <c r="B70" s="7" t="s">
        <v>215</v>
      </c>
      <c r="C70" s="7" t="s">
        <v>216</v>
      </c>
      <c r="D70" s="8">
        <v>2140</v>
      </c>
      <c r="E70" s="8" t="s">
        <v>16</v>
      </c>
      <c r="F70" s="9">
        <v>464</v>
      </c>
      <c r="G70" s="9">
        <v>317</v>
      </c>
      <c r="H70" s="10">
        <f t="shared" si="3"/>
        <v>0.68318965517241381</v>
      </c>
      <c r="I70" s="9">
        <v>200</v>
      </c>
      <c r="J70" s="10">
        <f>I70/F70</f>
        <v>0.43103448275862066</v>
      </c>
      <c r="K70" s="11">
        <v>162</v>
      </c>
      <c r="L70" s="12">
        <f>K70/F70</f>
        <v>0.34913793103448276</v>
      </c>
      <c r="M70" s="9">
        <v>342</v>
      </c>
      <c r="N70" s="16">
        <f>M70/F70</f>
        <v>0.73706896551724133</v>
      </c>
      <c r="O70" s="15">
        <f>(G70+I70+K70)*0.3/F70+M70*0.1/F70</f>
        <v>0.51271551724137931</v>
      </c>
      <c r="P70" s="36">
        <f>43000000*(O70*F70)/SUMPRODUCT($F$4:$F$964,$O$4:$O$964)</f>
        <v>111598.64676945189</v>
      </c>
      <c r="Q70" s="36">
        <f>P70/F70</f>
        <v>240.51432493416357</v>
      </c>
      <c r="R70" s="15">
        <f>(0.3*IF(H70&lt;=$H$968,H70*F70,$H$968*F70)+0.3*IF(J70&lt;=$J$968,J70*F70,$J$968*F70)+0.3*IF(L70&lt;$L$968,L70*F70,$L$968*F70)+0.1*IF(N70&lt;$N$968,N70*F70,$N$968*F70))/F70</f>
        <v>0.48334535123204886</v>
      </c>
      <c r="S70" s="37">
        <f>43000000*(R70*F70)/SUMPRODUCT($R$4:$R$964,$F$4:$F$964)</f>
        <v>108088.09160312905</v>
      </c>
      <c r="T70" s="38">
        <f>S70/F70</f>
        <v>232.94847328260573</v>
      </c>
      <c r="U70" s="38">
        <f>43000000*F70/SUM($F$4:$F$964)</f>
        <v>45973.939191446712</v>
      </c>
      <c r="V70" s="38">
        <f t="shared" si="4"/>
        <v>-62114.152411682342</v>
      </c>
      <c r="W70" s="38">
        <f t="shared" si="5"/>
        <v>-133.86670778379789</v>
      </c>
    </row>
    <row r="71" spans="1:23" x14ac:dyDescent="0.25">
      <c r="A71" s="7" t="s">
        <v>217</v>
      </c>
      <c r="B71" s="7" t="s">
        <v>218</v>
      </c>
      <c r="C71" s="7" t="s">
        <v>40</v>
      </c>
      <c r="D71" s="8">
        <v>2170</v>
      </c>
      <c r="E71" s="8" t="s">
        <v>16</v>
      </c>
      <c r="F71" s="9">
        <v>636</v>
      </c>
      <c r="G71" s="9">
        <v>367</v>
      </c>
      <c r="H71" s="10">
        <f t="shared" si="3"/>
        <v>0.57704402515723274</v>
      </c>
      <c r="I71" s="9">
        <v>328</v>
      </c>
      <c r="J71" s="10">
        <f>I71/F71</f>
        <v>0.51572327044025157</v>
      </c>
      <c r="K71" s="11">
        <v>227</v>
      </c>
      <c r="L71" s="12">
        <f>K71/F71</f>
        <v>0.35691823899371067</v>
      </c>
      <c r="M71" s="9">
        <v>485</v>
      </c>
      <c r="N71" s="16">
        <f>M71/F71</f>
        <v>0.76257861635220126</v>
      </c>
      <c r="O71" s="15">
        <f>(G71+I71+K71)*0.3/F71+M71*0.1/F71</f>
        <v>0.51116352201257853</v>
      </c>
      <c r="P71" s="36">
        <f>43000000*(O71*F71)/SUMPRODUCT($F$4:$F$964,$O$4:$O$964)</f>
        <v>152504.07761558975</v>
      </c>
      <c r="Q71" s="36">
        <f>P71/F71</f>
        <v>239.78628555910339</v>
      </c>
      <c r="R71" s="15">
        <f>(0.3*IF(H71&lt;=$H$968,H71*F71,$H$968*F71)+0.3*IF(J71&lt;=$J$968,J71*F71,$J$968*F71)+0.3*IF(L71&lt;$L$968,L71*F71,$L$968*F71)+0.1*IF(N71&lt;$N$968,N71*F71,$N$968*F71))/F71</f>
        <v>0.50691059496487478</v>
      </c>
      <c r="S71" s="37">
        <f>43000000*(R71*F71)/SUMPRODUCT($R$4:$R$964,$F$4:$F$964)</f>
        <v>155378.45785013866</v>
      </c>
      <c r="T71" s="38">
        <f>S71/F71</f>
        <v>244.30575133669601</v>
      </c>
      <c r="U71" s="38">
        <f>43000000*F71/SUM($F$4:$F$964)</f>
        <v>63016.002857241612</v>
      </c>
      <c r="V71" s="38">
        <f t="shared" si="4"/>
        <v>-92362.454992897052</v>
      </c>
      <c r="W71" s="38">
        <f t="shared" si="5"/>
        <v>-145.22398583788816</v>
      </c>
    </row>
    <row r="72" spans="1:23" x14ac:dyDescent="0.25">
      <c r="A72" s="7" t="s">
        <v>219</v>
      </c>
      <c r="B72" s="7" t="s">
        <v>220</v>
      </c>
      <c r="C72" s="7" t="s">
        <v>221</v>
      </c>
      <c r="D72" s="8">
        <v>9160</v>
      </c>
      <c r="E72" s="8" t="s">
        <v>158</v>
      </c>
      <c r="F72" s="9">
        <v>146</v>
      </c>
      <c r="G72" s="9">
        <v>83</v>
      </c>
      <c r="H72" s="10">
        <f t="shared" si="3"/>
        <v>0.56849315068493156</v>
      </c>
      <c r="I72" s="9">
        <v>94</v>
      </c>
      <c r="J72" s="10">
        <f>I72/F72</f>
        <v>0.64383561643835618</v>
      </c>
      <c r="K72" s="11">
        <v>44</v>
      </c>
      <c r="L72" s="12">
        <f>K72/F72</f>
        <v>0.30136986301369861</v>
      </c>
      <c r="M72" s="9">
        <v>83</v>
      </c>
      <c r="N72" s="16">
        <f>M72/F72</f>
        <v>0.56849315068493156</v>
      </c>
      <c r="O72" s="15">
        <f>(G72+I72+K72)*0.3/F72+M72*0.1/F72</f>
        <v>0.510958904109589</v>
      </c>
      <c r="P72" s="36">
        <f>43000000*(O72*F72)/SUMPRODUCT($F$4:$F$964,$O$4:$O$964)</f>
        <v>34994.783728461996</v>
      </c>
      <c r="Q72" s="36">
        <f>P72/F72</f>
        <v>239.69029951001369</v>
      </c>
      <c r="R72" s="15">
        <f>(0.3*IF(H72&lt;=$H$968,H72*F72,$H$968*F72)+0.3*IF(J72&lt;=$J$968,J72*F72,$J$968*F72)+0.3*IF(L72&lt;$L$968,L72*F72,$L$968*F72)+0.1*IF(N72&lt;$N$968,N72*F72,$N$968*F72))/F72</f>
        <v>0.47639920773636768</v>
      </c>
      <c r="S72" s="37">
        <f>43000000*(R72*F72)/SUMPRODUCT($R$4:$R$964,$F$4:$F$964)</f>
        <v>33521.713415724713</v>
      </c>
      <c r="T72" s="38">
        <f>S72/F72</f>
        <v>229.60077682003228</v>
      </c>
      <c r="U72" s="38">
        <f>43000000*F72/SUM($F$4:$F$964)</f>
        <v>14465.937762825904</v>
      </c>
      <c r="V72" s="38">
        <f t="shared" si="4"/>
        <v>-19055.77565289881</v>
      </c>
      <c r="W72" s="38">
        <f t="shared" si="5"/>
        <v>-130.51901132122447</v>
      </c>
    </row>
    <row r="73" spans="1:23" x14ac:dyDescent="0.25">
      <c r="A73" s="7" t="s">
        <v>222</v>
      </c>
      <c r="B73" s="7" t="s">
        <v>151</v>
      </c>
      <c r="C73" s="7" t="s">
        <v>223</v>
      </c>
      <c r="D73" s="8">
        <v>3600</v>
      </c>
      <c r="E73" s="8" t="s">
        <v>142</v>
      </c>
      <c r="F73" s="9">
        <v>190</v>
      </c>
      <c r="G73" s="9">
        <v>117</v>
      </c>
      <c r="H73" s="10">
        <f t="shared" si="3"/>
        <v>0.61578947368421055</v>
      </c>
      <c r="I73" s="9">
        <v>117</v>
      </c>
      <c r="J73" s="10">
        <f>I73/F73</f>
        <v>0.61578947368421055</v>
      </c>
      <c r="K73" s="11">
        <v>51</v>
      </c>
      <c r="L73" s="12">
        <f>K73/F73</f>
        <v>0.26842105263157895</v>
      </c>
      <c r="M73" s="9">
        <v>115</v>
      </c>
      <c r="N73" s="16">
        <f>M73/F73</f>
        <v>0.60526315789473684</v>
      </c>
      <c r="O73" s="15">
        <f>(G73+I73+K73)*0.3/F73+M73*0.1/F73</f>
        <v>0.51052631578947372</v>
      </c>
      <c r="P73" s="36">
        <f>43000000*(O73*F73)/SUMPRODUCT($F$4:$F$964,$O$4:$O$964)</f>
        <v>45502.600826552472</v>
      </c>
      <c r="Q73" s="36">
        <f>P73/F73</f>
        <v>239.48737277132881</v>
      </c>
      <c r="R73" s="15">
        <f>(0.3*IF(H73&lt;=$H$968,H73*F73,$H$968*F73)+0.3*IF(J73&lt;=$J$968,J73*F73,$J$968*F73)+0.3*IF(L73&lt;$L$968,L73*F73,$L$968*F73)+0.1*IF(N73&lt;$N$968,N73*F73,$N$968*F73))/F73</f>
        <v>0.47693231264383451</v>
      </c>
      <c r="S73" s="37">
        <f>43000000*(R73*F73)/SUMPRODUCT($R$4:$R$964,$F$4:$F$964)</f>
        <v>43672.964316719437</v>
      </c>
      <c r="T73" s="38">
        <f>S73/F73</f>
        <v>229.8577069301023</v>
      </c>
      <c r="U73" s="38">
        <f>43000000*F73/SUM($F$4:$F$964)</f>
        <v>18825.535444773435</v>
      </c>
      <c r="V73" s="38">
        <f t="shared" si="4"/>
        <v>-24847.428871946002</v>
      </c>
      <c r="W73" s="38">
        <f t="shared" si="5"/>
        <v>-130.77594143129448</v>
      </c>
    </row>
    <row r="74" spans="1:23" x14ac:dyDescent="0.25">
      <c r="A74" s="7" t="s">
        <v>224</v>
      </c>
      <c r="B74" s="7" t="s">
        <v>225</v>
      </c>
      <c r="C74" s="7" t="s">
        <v>40</v>
      </c>
      <c r="D74" s="8">
        <v>2800</v>
      </c>
      <c r="E74" s="8" t="s">
        <v>169</v>
      </c>
      <c r="F74" s="9">
        <v>230</v>
      </c>
      <c r="G74" s="9">
        <v>130</v>
      </c>
      <c r="H74" s="10">
        <f t="shared" si="3"/>
        <v>0.56521739130434778</v>
      </c>
      <c r="I74" s="9">
        <v>127</v>
      </c>
      <c r="J74" s="10">
        <f>I74/F74</f>
        <v>0.55217391304347829</v>
      </c>
      <c r="K74" s="11">
        <v>89</v>
      </c>
      <c r="L74" s="12">
        <f>K74/F74</f>
        <v>0.38695652173913042</v>
      </c>
      <c r="M74" s="9">
        <v>136</v>
      </c>
      <c r="N74" s="16">
        <f>M74/F74</f>
        <v>0.59130434782608698</v>
      </c>
      <c r="O74" s="15">
        <f>(G74+I74+K74)*0.3/F74+M74*0.1/F74</f>
        <v>0.51043478260869568</v>
      </c>
      <c r="P74" s="36">
        <f>43000000*(O74*F74)/SUMPRODUCT($F$4:$F$964,$O$4:$O$964)</f>
        <v>55072.219969456295</v>
      </c>
      <c r="Q74" s="36">
        <f>P74/F74</f>
        <v>239.44443464980998</v>
      </c>
      <c r="R74" s="15">
        <f>(0.3*IF(H74&lt;=$H$968,H74*F74,$H$968*F74)+0.3*IF(J74&lt;=$J$968,J74*F74,$J$968*F74)+0.3*IF(L74&lt;$L$968,L74*F74,$L$968*F74)+0.1*IF(N74&lt;$N$968,N74*F74,$N$968*F74))/F74</f>
        <v>0.50337359725393782</v>
      </c>
      <c r="S74" s="37">
        <f>43000000*(R74*F74)/SUMPRODUCT($R$4:$R$964,$F$4:$F$964)</f>
        <v>55798.251611610169</v>
      </c>
      <c r="T74" s="38">
        <f>S74/F74</f>
        <v>242.60109396352246</v>
      </c>
      <c r="U74" s="38">
        <f>43000000*F74/SUM($F$4:$F$964)</f>
        <v>22788.806064725741</v>
      </c>
      <c r="V74" s="38">
        <f t="shared" si="4"/>
        <v>-33009.445546884424</v>
      </c>
      <c r="W74" s="38">
        <f t="shared" si="5"/>
        <v>-143.51932846471465</v>
      </c>
    </row>
    <row r="75" spans="1:23" x14ac:dyDescent="0.25">
      <c r="A75" s="7" t="s">
        <v>226</v>
      </c>
      <c r="B75" s="7" t="s">
        <v>14</v>
      </c>
      <c r="C75" s="7" t="s">
        <v>227</v>
      </c>
      <c r="D75" s="8">
        <v>2100</v>
      </c>
      <c r="E75" s="8" t="s">
        <v>16</v>
      </c>
      <c r="F75" s="9">
        <v>347</v>
      </c>
      <c r="G75" s="9">
        <v>179</v>
      </c>
      <c r="H75" s="10">
        <f t="shared" si="3"/>
        <v>0.51585014409221897</v>
      </c>
      <c r="I75" s="9">
        <v>210</v>
      </c>
      <c r="J75" s="10">
        <f>I75/F75</f>
        <v>0.60518731988472618</v>
      </c>
      <c r="K75" s="11">
        <v>89</v>
      </c>
      <c r="L75" s="12">
        <f>K75/F75</f>
        <v>0.25648414985590778</v>
      </c>
      <c r="M75" s="9">
        <v>301</v>
      </c>
      <c r="N75" s="16">
        <f>M75/F75</f>
        <v>0.86743515850144093</v>
      </c>
      <c r="O75" s="15">
        <f>(G75+I75+K75)*0.3/F75+M75*0.1/F75</f>
        <v>0.5</v>
      </c>
      <c r="P75" s="36">
        <f>43000000*(O75*F75)/SUMPRODUCT($F$4:$F$964,$O$4:$O$964)</f>
        <v>81388.672612441791</v>
      </c>
      <c r="Q75" s="36">
        <f>P75/F75</f>
        <v>234.54948879666222</v>
      </c>
      <c r="R75" s="15">
        <f>(0.3*IF(H75&lt;=$H$968,H75*F75,$H$968*F75)+0.3*IF(J75&lt;=$J$968,J75*F75,$J$968*F75)+0.3*IF(L75&lt;$L$968,L75*F75,$L$968*F75)+0.1*IF(N75&lt;$N$968,N75*F75,$N$968*F75))/F75</f>
        <v>0.46229621133023974</v>
      </c>
      <c r="S75" s="37">
        <f>43000000*(R75*F75)/SUMPRODUCT($R$4:$R$964,$F$4:$F$964)</f>
        <v>77312.929847457563</v>
      </c>
      <c r="T75" s="38">
        <f>S75/F75</f>
        <v>222.80383241342238</v>
      </c>
      <c r="U75" s="38">
        <f>43000000*F75/SUM($F$4:$F$964)</f>
        <v>34381.372628086225</v>
      </c>
      <c r="V75" s="38">
        <f t="shared" si="4"/>
        <v>-42931.557219371338</v>
      </c>
      <c r="W75" s="38">
        <f t="shared" si="5"/>
        <v>-123.72206691461456</v>
      </c>
    </row>
    <row r="76" spans="1:23" x14ac:dyDescent="0.25">
      <c r="A76" s="7" t="s">
        <v>228</v>
      </c>
      <c r="B76" s="7" t="s">
        <v>229</v>
      </c>
      <c r="C76" s="7" t="s">
        <v>69</v>
      </c>
      <c r="D76" s="8">
        <v>9600</v>
      </c>
      <c r="E76" s="8" t="s">
        <v>230</v>
      </c>
      <c r="F76" s="9">
        <v>463</v>
      </c>
      <c r="G76" s="9">
        <v>234</v>
      </c>
      <c r="H76" s="10">
        <f t="shared" si="3"/>
        <v>0.50539956803455721</v>
      </c>
      <c r="I76" s="9">
        <v>242</v>
      </c>
      <c r="J76" s="10">
        <f>I76/F76</f>
        <v>0.52267818574514036</v>
      </c>
      <c r="K76" s="11">
        <v>184</v>
      </c>
      <c r="L76" s="12">
        <f>K76/F76</f>
        <v>0.39740820734341253</v>
      </c>
      <c r="M76" s="9">
        <v>310</v>
      </c>
      <c r="N76" s="16">
        <f>M76/F76</f>
        <v>0.66954643628509725</v>
      </c>
      <c r="O76" s="15">
        <f>(G76+I76+K76)*0.3/F76+M76*0.1/F76</f>
        <v>0.49460043196544279</v>
      </c>
      <c r="P76" s="36">
        <f>43000000*(O76*F76)/SUMPRODUCT($F$4:$F$964,$O$4:$O$964)</f>
        <v>107423.66586887131</v>
      </c>
      <c r="Q76" s="36">
        <f>P76/F76</f>
        <v>232.01655695220586</v>
      </c>
      <c r="R76" s="15">
        <f>(0.3*IF(H76&lt;=$H$968,H76*F76,$H$968*F76)+0.3*IF(J76&lt;=$J$968,J76*F76,$J$968*F76)+0.3*IF(L76&lt;$L$968,L76*F76,$L$968*F76)+0.1*IF(N76&lt;$N$968,N76*F76,$N$968*F76))/F76</f>
        <v>0.49460043196544279</v>
      </c>
      <c r="S76" s="37">
        <f>43000000*(R76*F76)/SUMPRODUCT($R$4:$R$964,$F$4:$F$964)</f>
        <v>110366.63587585899</v>
      </c>
      <c r="T76" s="38">
        <f>S76/F76</f>
        <v>238.3728636627624</v>
      </c>
      <c r="U76" s="38">
        <f>43000000*F76/SUM($F$4:$F$964)</f>
        <v>45874.857425947899</v>
      </c>
      <c r="V76" s="38">
        <f t="shared" si="4"/>
        <v>-64491.778449911093</v>
      </c>
      <c r="W76" s="38">
        <f t="shared" si="5"/>
        <v>-139.29109816395459</v>
      </c>
    </row>
    <row r="77" spans="1:23" x14ac:dyDescent="0.25">
      <c r="A77" s="7" t="s">
        <v>231</v>
      </c>
      <c r="B77" s="7" t="s">
        <v>232</v>
      </c>
      <c r="C77" s="7" t="s">
        <v>233</v>
      </c>
      <c r="D77" s="8">
        <v>8800</v>
      </c>
      <c r="E77" s="8" t="s">
        <v>234</v>
      </c>
      <c r="F77" s="9">
        <v>234</v>
      </c>
      <c r="G77" s="9">
        <v>160</v>
      </c>
      <c r="H77" s="10">
        <f t="shared" si="3"/>
        <v>0.68376068376068377</v>
      </c>
      <c r="I77" s="9">
        <v>85</v>
      </c>
      <c r="J77" s="10">
        <f>I77/F77</f>
        <v>0.36324786324786323</v>
      </c>
      <c r="K77" s="11">
        <v>122</v>
      </c>
      <c r="L77" s="12">
        <f>K77/F77</f>
        <v>0.5213675213675214</v>
      </c>
      <c r="M77" s="9">
        <v>54</v>
      </c>
      <c r="N77" s="16">
        <f>M77/F77</f>
        <v>0.23076923076923078</v>
      </c>
      <c r="O77" s="15">
        <f>(G77+I77+K77)*0.3/F77+M77*0.1/F77</f>
        <v>0.49358974358974361</v>
      </c>
      <c r="P77" s="36">
        <f>43000000*(O77*F77)/SUMPRODUCT($F$4:$F$964,$O$4:$O$964)</f>
        <v>54180.931912028973</v>
      </c>
      <c r="Q77" s="36">
        <f>P77/F77</f>
        <v>231.54244406849989</v>
      </c>
      <c r="R77" s="15">
        <f>(0.3*IF(H77&lt;=$H$968,H77*F77,$H$968*F77)+0.3*IF(J77&lt;=$J$968,J77*F77,$J$968*F77)+0.3*IF(L77&lt;$L$968,L77*F77,$L$968*F77)+0.1*IF(N77&lt;$N$968,N77*F77,$N$968*F77))/F77</f>
        <v>0.44617221107458371</v>
      </c>
      <c r="S77" s="37">
        <f>43000000*(R77*F77)/SUMPRODUCT($R$4:$R$964,$F$4:$F$964)</f>
        <v>50317.690279813723</v>
      </c>
      <c r="T77" s="38">
        <f>S77/F77</f>
        <v>215.03286444364838</v>
      </c>
      <c r="U77" s="38">
        <f>43000000*F77/SUM($F$4:$F$964)</f>
        <v>23185.133126720968</v>
      </c>
      <c r="V77" s="38">
        <f t="shared" si="4"/>
        <v>-27132.557153092755</v>
      </c>
      <c r="W77" s="38">
        <f t="shared" si="5"/>
        <v>-115.95109894484055</v>
      </c>
    </row>
    <row r="78" spans="1:23" x14ac:dyDescent="0.25">
      <c r="A78" s="7" t="s">
        <v>235</v>
      </c>
      <c r="B78" s="7" t="s">
        <v>236</v>
      </c>
      <c r="C78" s="7" t="s">
        <v>237</v>
      </c>
      <c r="D78" s="8">
        <v>8930</v>
      </c>
      <c r="E78" s="8" t="s">
        <v>238</v>
      </c>
      <c r="F78" s="9">
        <v>100</v>
      </c>
      <c r="G78" s="9">
        <v>56</v>
      </c>
      <c r="H78" s="10">
        <f t="shared" si="3"/>
        <v>0.56000000000000005</v>
      </c>
      <c r="I78" s="9">
        <v>48</v>
      </c>
      <c r="J78" s="10">
        <f>I78/F78</f>
        <v>0.48</v>
      </c>
      <c r="K78" s="11">
        <v>43</v>
      </c>
      <c r="L78" s="12">
        <f>K78/F78</f>
        <v>0.43</v>
      </c>
      <c r="M78" s="9">
        <v>51</v>
      </c>
      <c r="N78" s="16">
        <f>M78/F78</f>
        <v>0.51</v>
      </c>
      <c r="O78" s="15">
        <f>(G78+I78+K78)*0.3/F78+M78*0.1/F78</f>
        <v>0.49199999999999999</v>
      </c>
      <c r="P78" s="36">
        <f>43000000*(O78*F78)/SUMPRODUCT($F$4:$F$964,$O$4:$O$964)</f>
        <v>23079.669697591566</v>
      </c>
      <c r="Q78" s="36">
        <f>P78/F78</f>
        <v>230.79669697591567</v>
      </c>
      <c r="R78" s="15">
        <f>(0.3*IF(H78&lt;=$H$968,H78*F78,$H$968*F78)+0.3*IF(J78&lt;=$J$968,J78*F78,$J$968*F78)+0.3*IF(L78&lt;$L$968,L78*F78,$L$968*F78)+0.1*IF(N78&lt;$N$968,N78*F78,$N$968*F78))/F78</f>
        <v>0.49200000000000005</v>
      </c>
      <c r="S78" s="37">
        <f>43000000*(R78*F78)/SUMPRODUCT($R$4:$R$964,$F$4:$F$964)</f>
        <v>23711.958450184553</v>
      </c>
      <c r="T78" s="38">
        <f>S78/F78</f>
        <v>237.11958450184554</v>
      </c>
      <c r="U78" s="38">
        <f>43000000*F78/SUM($F$4:$F$964)</f>
        <v>9908.1765498807563</v>
      </c>
      <c r="V78" s="38">
        <f t="shared" si="4"/>
        <v>-13803.781900303797</v>
      </c>
      <c r="W78" s="38">
        <f t="shared" si="5"/>
        <v>-138.03781900303773</v>
      </c>
    </row>
    <row r="79" spans="1:23" x14ac:dyDescent="0.25">
      <c r="A79" s="7" t="s">
        <v>239</v>
      </c>
      <c r="B79" s="7" t="s">
        <v>240</v>
      </c>
      <c r="C79" s="7" t="s">
        <v>241</v>
      </c>
      <c r="D79" s="8">
        <v>9000</v>
      </c>
      <c r="E79" s="8" t="s">
        <v>66</v>
      </c>
      <c r="F79" s="9">
        <v>495</v>
      </c>
      <c r="G79" s="9">
        <v>275</v>
      </c>
      <c r="H79" s="10">
        <f t="shared" si="3"/>
        <v>0.55555555555555558</v>
      </c>
      <c r="I79" s="9">
        <v>233</v>
      </c>
      <c r="J79" s="10">
        <f>I79/F79</f>
        <v>0.47070707070707068</v>
      </c>
      <c r="K79" s="11">
        <v>197</v>
      </c>
      <c r="L79" s="12">
        <f>K79/F79</f>
        <v>0.39797979797979799</v>
      </c>
      <c r="M79" s="9">
        <v>320</v>
      </c>
      <c r="N79" s="16">
        <f>M79/F79</f>
        <v>0.64646464646464652</v>
      </c>
      <c r="O79" s="15">
        <f>(G79+I79+K79)*0.3/F79+M79*0.1/F79</f>
        <v>0.49191919191919187</v>
      </c>
      <c r="P79" s="36">
        <f>43000000*(O79*F79)/SUMPRODUCT($F$4:$F$964,$O$4:$O$964)</f>
        <v>114225.60104397449</v>
      </c>
      <c r="Q79" s="36">
        <f>P79/F79</f>
        <v>230.75878998782724</v>
      </c>
      <c r="R79" s="15">
        <f>(0.3*IF(H79&lt;=$H$968,H79*F79,$H$968*F79)+0.3*IF(J79&lt;=$J$968,J79*F79,$J$968*F79)+0.3*IF(L79&lt;$L$968,L79*F79,$L$968*F79)+0.1*IF(N79&lt;$N$968,N79*F79,$N$968*F79))/F79</f>
        <v>0.49191919191919187</v>
      </c>
      <c r="S79" s="37">
        <f>43000000*(R79*F79)/SUMPRODUCT($R$4:$R$964,$F$4:$F$964)</f>
        <v>117354.91631341336</v>
      </c>
      <c r="T79" s="38">
        <f>S79/F79</f>
        <v>237.08063901699668</v>
      </c>
      <c r="U79" s="38">
        <f>43000000*F79/SUM($F$4:$F$964)</f>
        <v>49045.473921909746</v>
      </c>
      <c r="V79" s="38">
        <f t="shared" si="4"/>
        <v>-68309.442391503602</v>
      </c>
      <c r="W79" s="38">
        <f t="shared" si="5"/>
        <v>-137.99887351818887</v>
      </c>
    </row>
    <row r="80" spans="1:23" x14ac:dyDescent="0.25">
      <c r="A80" s="7" t="s">
        <v>242</v>
      </c>
      <c r="B80" s="7" t="s">
        <v>243</v>
      </c>
      <c r="C80" s="7" t="s">
        <v>168</v>
      </c>
      <c r="D80" s="8">
        <v>3630</v>
      </c>
      <c r="E80" s="8" t="s">
        <v>213</v>
      </c>
      <c r="F80" s="9">
        <v>418</v>
      </c>
      <c r="G80" s="9">
        <v>292</v>
      </c>
      <c r="H80" s="10">
        <f t="shared" si="3"/>
        <v>0.69856459330143539</v>
      </c>
      <c r="I80" s="9">
        <v>172</v>
      </c>
      <c r="J80" s="10">
        <f>I80/F80</f>
        <v>0.41148325358851673</v>
      </c>
      <c r="K80" s="11">
        <v>134</v>
      </c>
      <c r="L80" s="12">
        <f>K80/F80</f>
        <v>0.32057416267942584</v>
      </c>
      <c r="M80" s="9">
        <v>227</v>
      </c>
      <c r="N80" s="16">
        <f>M80/F80</f>
        <v>0.5430622009569378</v>
      </c>
      <c r="O80" s="15">
        <f>(G80+I80+K80)*0.3/F80+M80*0.1/F80</f>
        <v>0.4834928229665072</v>
      </c>
      <c r="P80" s="36">
        <f>43000000*(O80*F80)/SUMPRODUCT($F$4:$F$964,$O$4:$O$964)</f>
        <v>94804.903371610868</v>
      </c>
      <c r="Q80" s="36">
        <f>P80/F80</f>
        <v>226.80598892729873</v>
      </c>
      <c r="R80" s="15">
        <f>(0.3*IF(H80&lt;=$H$968,H80*F80,$H$968*F80)+0.3*IF(J80&lt;=$J$968,J80*F80,$J$968*F80)+0.3*IF(L80&lt;$L$968,L80*F80,$L$968*F80)+0.1*IF(N80&lt;$N$968,N80*F80,$N$968*F80))/F80</f>
        <v>0.45121213748267819</v>
      </c>
      <c r="S80" s="37">
        <f>43000000*(R80*F80)/SUMPRODUCT($R$4:$R$964,$F$4:$F$964)</f>
        <v>90899.057005996714</v>
      </c>
      <c r="T80" s="38">
        <f>S80/F80</f>
        <v>217.46185886602083</v>
      </c>
      <c r="U80" s="38">
        <f>43000000*F80/SUM($F$4:$F$964)</f>
        <v>41416.177978501561</v>
      </c>
      <c r="V80" s="38">
        <f t="shared" si="4"/>
        <v>-49482.879027495153</v>
      </c>
      <c r="W80" s="38">
        <f t="shared" si="5"/>
        <v>-118.38009336721301</v>
      </c>
    </row>
    <row r="81" spans="1:23" x14ac:dyDescent="0.25">
      <c r="A81" s="7" t="s">
        <v>244</v>
      </c>
      <c r="B81" s="7" t="s">
        <v>245</v>
      </c>
      <c r="C81" s="7" t="s">
        <v>246</v>
      </c>
      <c r="D81" s="8">
        <v>1930</v>
      </c>
      <c r="E81" s="8" t="s">
        <v>247</v>
      </c>
      <c r="F81" s="9">
        <v>479</v>
      </c>
      <c r="G81" s="9">
        <v>236</v>
      </c>
      <c r="H81" s="10">
        <f t="shared" si="3"/>
        <v>0.49269311064718163</v>
      </c>
      <c r="I81" s="9">
        <v>193</v>
      </c>
      <c r="J81" s="10">
        <f>I81/F81</f>
        <v>0.40292275574112735</v>
      </c>
      <c r="K81" s="11">
        <v>253</v>
      </c>
      <c r="L81" s="12">
        <f>K81/F81</f>
        <v>0.52818371607515657</v>
      </c>
      <c r="M81" s="9">
        <v>260</v>
      </c>
      <c r="N81" s="16">
        <f>M81/F81</f>
        <v>0.54279749478079331</v>
      </c>
      <c r="O81" s="15">
        <f>(G81+I81+K81)*0.3/F81+M81*0.1/F81</f>
        <v>0.48141962421711898</v>
      </c>
      <c r="P81" s="36">
        <f>43000000*(O81*F81)/SUMPRODUCT($F$4:$F$964,$O$4:$O$964)</f>
        <v>108174.22423302062</v>
      </c>
      <c r="Q81" s="36">
        <f>P81/F81</f>
        <v>225.83345351361299</v>
      </c>
      <c r="R81" s="15">
        <f>(0.3*IF(H81&lt;=$H$968,H81*F81,$H$968*F81)+0.3*IF(J81&lt;=$J$968,J81*F81,$J$968*F81)+0.3*IF(L81&lt;$L$968,L81*F81,$L$968*F81)+0.1*IF(N81&lt;$N$968,N81*F81,$N$968*F81))/F81</f>
        <v>0.4597967459112719</v>
      </c>
      <c r="S81" s="37">
        <f>43000000*(R81*F81)/SUMPRODUCT($R$4:$R$964,$F$4:$F$964)</f>
        <v>106146.02356225469</v>
      </c>
      <c r="T81" s="38">
        <f>S81/F81</f>
        <v>221.59921411744193</v>
      </c>
      <c r="U81" s="38">
        <f>43000000*F81/SUM($F$4:$F$964)</f>
        <v>47460.165673928823</v>
      </c>
      <c r="V81" s="38">
        <f t="shared" si="4"/>
        <v>-58685.857888325867</v>
      </c>
      <c r="W81" s="38">
        <f t="shared" si="5"/>
        <v>-122.51744861863411</v>
      </c>
    </row>
    <row r="82" spans="1:23" x14ac:dyDescent="0.25">
      <c r="A82" s="7" t="s">
        <v>248</v>
      </c>
      <c r="B82" s="7" t="s">
        <v>249</v>
      </c>
      <c r="C82" s="7" t="s">
        <v>250</v>
      </c>
      <c r="D82" s="8">
        <v>8500</v>
      </c>
      <c r="E82" s="8" t="s">
        <v>190</v>
      </c>
      <c r="F82" s="9">
        <v>240</v>
      </c>
      <c r="G82" s="9">
        <v>129</v>
      </c>
      <c r="H82" s="10">
        <f t="shared" si="3"/>
        <v>0.53749999999999998</v>
      </c>
      <c r="I82" s="9">
        <v>133</v>
      </c>
      <c r="J82" s="10">
        <f>I82/F82</f>
        <v>0.5541666666666667</v>
      </c>
      <c r="K82" s="11">
        <v>93</v>
      </c>
      <c r="L82" s="12">
        <f>K82/F82</f>
        <v>0.38750000000000001</v>
      </c>
      <c r="M82" s="9">
        <v>90</v>
      </c>
      <c r="N82" s="16">
        <f>M82/F82</f>
        <v>0.375</v>
      </c>
      <c r="O82" s="15">
        <f>(G82+I82+K82)*0.3/F82+M82*0.1/F82</f>
        <v>0.48124999999999996</v>
      </c>
      <c r="P82" s="36">
        <f>43000000*(O82*F82)/SUMPRODUCT($F$4:$F$964,$O$4:$O$964)</f>
        <v>54180.931912028966</v>
      </c>
      <c r="Q82" s="36">
        <f>P82/F82</f>
        <v>225.75388296678736</v>
      </c>
      <c r="R82" s="15">
        <f>(0.3*IF(H82&lt;=$H$968,H82*F82,$H$968*F82)+0.3*IF(J82&lt;=$J$968,J82*F82,$J$968*F82)+0.3*IF(L82&lt;$L$968,L82*F82,$L$968*F82)+0.1*IF(N82&lt;$N$968,N82*F82,$N$968*F82))/F82</f>
        <v>0.47359098855828552</v>
      </c>
      <c r="S82" s="37">
        <f>43000000*(R82*F82)/SUMPRODUCT($R$4:$R$964,$F$4:$F$964)</f>
        <v>54779.365088175095</v>
      </c>
      <c r="T82" s="38">
        <f>S82/F82</f>
        <v>228.24735453406291</v>
      </c>
      <c r="U82" s="38">
        <f>43000000*F82/SUM($F$4:$F$964)</f>
        <v>23779.623719713814</v>
      </c>
      <c r="V82" s="38">
        <f t="shared" si="4"/>
        <v>-30999.74136846128</v>
      </c>
      <c r="W82" s="38">
        <f t="shared" si="5"/>
        <v>-129.1655890352551</v>
      </c>
    </row>
    <row r="83" spans="1:23" x14ac:dyDescent="0.25">
      <c r="A83" s="7" t="s">
        <v>251</v>
      </c>
      <c r="B83" s="7" t="s">
        <v>252</v>
      </c>
      <c r="C83" s="7" t="s">
        <v>33</v>
      </c>
      <c r="D83" s="8">
        <v>8500</v>
      </c>
      <c r="E83" s="8" t="s">
        <v>190</v>
      </c>
      <c r="F83" s="9">
        <v>288</v>
      </c>
      <c r="G83" s="9">
        <v>177</v>
      </c>
      <c r="H83" s="10">
        <f t="shared" si="3"/>
        <v>0.61458333333333337</v>
      </c>
      <c r="I83" s="9">
        <v>152</v>
      </c>
      <c r="J83" s="10">
        <f>I83/F83</f>
        <v>0.52777777777777779</v>
      </c>
      <c r="K83" s="11">
        <v>98</v>
      </c>
      <c r="L83" s="12">
        <f>K83/F83</f>
        <v>0.34027777777777779</v>
      </c>
      <c r="M83" s="9">
        <v>95</v>
      </c>
      <c r="N83" s="16">
        <f>M83/F83</f>
        <v>0.3298611111111111</v>
      </c>
      <c r="O83" s="15">
        <f>(G83+I83+K83)*0.3/F83+M83*0.1/F83</f>
        <v>0.47777777777777775</v>
      </c>
      <c r="P83" s="36">
        <f>43000000*(O83*F83)/SUMPRODUCT($F$4:$F$964,$O$4:$O$964)</f>
        <v>64548.019316841448</v>
      </c>
      <c r="Q83" s="36">
        <f>P83/F83</f>
        <v>224.12506707236614</v>
      </c>
      <c r="R83" s="15">
        <f>(0.3*IF(H83&lt;=$H$968,H83*F83,$H$968*F83)+0.3*IF(J83&lt;=$J$968,J83*F83,$J$968*F83)+0.3*IF(L83&lt;$L$968,L83*F83,$L$968*F83)+0.1*IF(N83&lt;$N$968,N83*F83,$N$968*F83))/F83</f>
        <v>0.47069147028437947</v>
      </c>
      <c r="S83" s="37">
        <f>43000000*(R83*F83)/SUMPRODUCT($R$4:$R$964,$F$4:$F$964)</f>
        <v>65332.780017011602</v>
      </c>
      <c r="T83" s="38">
        <f>S83/F83</f>
        <v>226.84993061462362</v>
      </c>
      <c r="U83" s="38">
        <f>43000000*F83/SUM($F$4:$F$964)</f>
        <v>28535.548463656578</v>
      </c>
      <c r="V83" s="38">
        <f t="shared" si="4"/>
        <v>-36797.231553355028</v>
      </c>
      <c r="W83" s="38">
        <f t="shared" si="5"/>
        <v>-127.76816511581579</v>
      </c>
    </row>
    <row r="84" spans="1:23" x14ac:dyDescent="0.25">
      <c r="A84" s="7" t="s">
        <v>253</v>
      </c>
      <c r="B84" s="7" t="s">
        <v>254</v>
      </c>
      <c r="C84" s="7" t="s">
        <v>255</v>
      </c>
      <c r="D84" s="8">
        <v>2050</v>
      </c>
      <c r="E84" s="8" t="s">
        <v>16</v>
      </c>
      <c r="F84" s="9">
        <v>200</v>
      </c>
      <c r="G84" s="9">
        <v>86</v>
      </c>
      <c r="H84" s="10">
        <f t="shared" si="3"/>
        <v>0.43</v>
      </c>
      <c r="I84" s="9">
        <v>108</v>
      </c>
      <c r="J84" s="10">
        <f>I84/F84</f>
        <v>0.54</v>
      </c>
      <c r="K84" s="11">
        <v>73</v>
      </c>
      <c r="L84" s="12">
        <f>K84/F84</f>
        <v>0.36499999999999999</v>
      </c>
      <c r="M84" s="9">
        <v>151</v>
      </c>
      <c r="N84" s="16">
        <f>M84/F84</f>
        <v>0.755</v>
      </c>
      <c r="O84" s="15">
        <f>(G84+I84+K84)*0.3/F84+M84*0.1/F84</f>
        <v>0.47599999999999998</v>
      </c>
      <c r="P84" s="36">
        <f>43000000*(O84*F84)/SUMPRODUCT($F$4:$F$964,$O$4:$O$964)</f>
        <v>44658.222666884481</v>
      </c>
      <c r="Q84" s="36">
        <f>P84/F84</f>
        <v>223.29111333442242</v>
      </c>
      <c r="R84" s="15">
        <f>(0.3*IF(H84&lt;=$H$968,H84*F84,$H$968*F84)+0.3*IF(J84&lt;=$J$968,J84*F84,$J$968*F84)+0.3*IF(L84&lt;$L$968,L84*F84,$L$968*F84)+0.1*IF(N84&lt;$N$968,N84*F84,$N$968*F84))/F84</f>
        <v>0.46909592314580179</v>
      </c>
      <c r="S84" s="37">
        <f>43000000*(R84*F84)/SUMPRODUCT($R$4:$R$964,$F$4:$F$964)</f>
        <v>45216.19121456999</v>
      </c>
      <c r="T84" s="38">
        <f>S84/F84</f>
        <v>226.08095607284994</v>
      </c>
      <c r="U84" s="38">
        <f>43000000*F84/SUM($F$4:$F$964)</f>
        <v>19816.353099761513</v>
      </c>
      <c r="V84" s="38">
        <f t="shared" si="4"/>
        <v>-25399.838114808477</v>
      </c>
      <c r="W84" s="38">
        <f t="shared" si="5"/>
        <v>-126.99919057404212</v>
      </c>
    </row>
    <row r="85" spans="1:23" x14ac:dyDescent="0.25">
      <c r="A85" s="7" t="s">
        <v>256</v>
      </c>
      <c r="B85" s="7" t="s">
        <v>206</v>
      </c>
      <c r="C85" s="7" t="s">
        <v>257</v>
      </c>
      <c r="D85" s="8">
        <v>9051</v>
      </c>
      <c r="E85" s="8" t="s">
        <v>66</v>
      </c>
      <c r="F85" s="9">
        <v>135</v>
      </c>
      <c r="G85" s="9">
        <v>77</v>
      </c>
      <c r="H85" s="10">
        <f t="shared" si="3"/>
        <v>0.57037037037037042</v>
      </c>
      <c r="I85" s="9">
        <v>72</v>
      </c>
      <c r="J85" s="10">
        <f>I85/F85</f>
        <v>0.53333333333333333</v>
      </c>
      <c r="K85" s="11">
        <v>34</v>
      </c>
      <c r="L85" s="12">
        <f>K85/F85</f>
        <v>0.25185185185185183</v>
      </c>
      <c r="M85" s="9">
        <v>91</v>
      </c>
      <c r="N85" s="16">
        <f>M85/F85</f>
        <v>0.67407407407407405</v>
      </c>
      <c r="O85" s="15">
        <f>(G85+I85+K85)*0.3/F85+M85*0.1/F85</f>
        <v>0.47407407407407409</v>
      </c>
      <c r="P85" s="36">
        <f>43000000*(O85*F85)/SUMPRODUCT($F$4:$F$964,$O$4:$O$964)</f>
        <v>30022.334565972764</v>
      </c>
      <c r="Q85" s="36">
        <f>P85/F85</f>
        <v>222.3876634516501</v>
      </c>
      <c r="R85" s="15">
        <f>(0.3*IF(H85&lt;=$H$968,H85*F85,$H$968*F85)+0.3*IF(J85&lt;=$J$968,J85*F85,$J$968*F85)+0.3*IF(L85&lt;$L$968,L85*F85,$L$968*F85)+0.1*IF(N85&lt;$N$968,N85*F85,$N$968*F85))/F85</f>
        <v>0.47266506263235963</v>
      </c>
      <c r="S85" s="37">
        <f>43000000*(R85*F85)/SUMPRODUCT($R$4:$R$964,$F$4:$F$964)</f>
        <v>30753.149065223024</v>
      </c>
      <c r="T85" s="38">
        <f>S85/F85</f>
        <v>227.80110418683722</v>
      </c>
      <c r="U85" s="38">
        <f>43000000*F85/SUM($F$4:$F$964)</f>
        <v>13376.038342339021</v>
      </c>
      <c r="V85" s="38">
        <f t="shared" si="4"/>
        <v>-17377.110722884005</v>
      </c>
      <c r="W85" s="38">
        <f t="shared" si="5"/>
        <v>-128.71933868802938</v>
      </c>
    </row>
    <row r="86" spans="1:23" x14ac:dyDescent="0.25">
      <c r="A86" s="7" t="s">
        <v>258</v>
      </c>
      <c r="B86" s="7" t="s">
        <v>259</v>
      </c>
      <c r="C86" s="7" t="s">
        <v>260</v>
      </c>
      <c r="D86" s="8">
        <v>9220</v>
      </c>
      <c r="E86" s="8" t="s">
        <v>261</v>
      </c>
      <c r="F86" s="9">
        <v>107</v>
      </c>
      <c r="G86" s="9">
        <v>61</v>
      </c>
      <c r="H86" s="10">
        <f t="shared" si="3"/>
        <v>0.57009345794392519</v>
      </c>
      <c r="I86" s="9">
        <v>51</v>
      </c>
      <c r="J86" s="10">
        <f>I86/F86</f>
        <v>0.47663551401869159</v>
      </c>
      <c r="K86" s="11">
        <v>37</v>
      </c>
      <c r="L86" s="12">
        <f>K86/F86</f>
        <v>0.34579439252336447</v>
      </c>
      <c r="M86" s="9">
        <v>54</v>
      </c>
      <c r="N86" s="16">
        <f>M86/F86</f>
        <v>0.50467289719626163</v>
      </c>
      <c r="O86" s="15">
        <f>(G86+I86+K86)*0.3/F86+M86*0.1/F86</f>
        <v>0.46822429906542051</v>
      </c>
      <c r="P86" s="36">
        <f>43000000*(O86*F86)/SUMPRODUCT($F$4:$F$964,$O$4:$O$964)</f>
        <v>23501.85877742555</v>
      </c>
      <c r="Q86" s="36">
        <f>P86/F86</f>
        <v>219.64353997593972</v>
      </c>
      <c r="R86" s="15">
        <f>(0.3*IF(H86&lt;=$H$968,H86*F86,$H$968*F86)+0.3*IF(J86&lt;=$J$968,J86*F86,$J$968*F86)+0.3*IF(L86&lt;$L$968,L86*F86,$L$968*F86)+0.1*IF(N86&lt;$N$968,N86*F86,$N$968*F86))/F86</f>
        <v>0.46822429906542051</v>
      </c>
      <c r="S86" s="37">
        <f>43000000*(R86*F86)/SUMPRODUCT($R$4:$R$964,$F$4:$F$964)</f>
        <v>24145.713787687924</v>
      </c>
      <c r="T86" s="38">
        <f>S86/F86</f>
        <v>225.66087652044789</v>
      </c>
      <c r="U86" s="38">
        <f>43000000*F86/SUM($F$4:$F$964)</f>
        <v>10601.748908372409</v>
      </c>
      <c r="V86" s="38">
        <f t="shared" si="4"/>
        <v>-13543.964879315516</v>
      </c>
      <c r="W86" s="38">
        <f t="shared" si="5"/>
        <v>-126.57911102164006</v>
      </c>
    </row>
    <row r="87" spans="1:23" x14ac:dyDescent="0.25">
      <c r="A87" s="7" t="s">
        <v>262</v>
      </c>
      <c r="B87" s="7" t="s">
        <v>56</v>
      </c>
      <c r="C87" s="7" t="s">
        <v>263</v>
      </c>
      <c r="D87" s="20">
        <v>2018</v>
      </c>
      <c r="E87" s="20" t="s">
        <v>16</v>
      </c>
      <c r="F87" s="9">
        <v>764.5</v>
      </c>
      <c r="G87" s="9">
        <v>390.5</v>
      </c>
      <c r="H87" s="10">
        <f t="shared" si="3"/>
        <v>0.51079136690647486</v>
      </c>
      <c r="I87" s="9">
        <v>339.5</v>
      </c>
      <c r="J87" s="10">
        <f>I87/F87</f>
        <v>0.44408109875735774</v>
      </c>
      <c r="K87" s="11">
        <v>265</v>
      </c>
      <c r="L87" s="12">
        <f>K87/F87</f>
        <v>0.34663178548070633</v>
      </c>
      <c r="M87" s="9">
        <v>592</v>
      </c>
      <c r="N87" s="16">
        <f>M87/F87</f>
        <v>0.77436232831916285</v>
      </c>
      <c r="O87" s="15">
        <f>(G87+I87+K87)*0.3/F87+M87*0.1/F87</f>
        <v>0.46788750817527797</v>
      </c>
      <c r="P87" s="36">
        <f>43000000*(O87*F87)/SUMPRODUCT($F$4:$F$964,$O$4:$O$964)</f>
        <v>167796.70428513215</v>
      </c>
      <c r="Q87" s="36">
        <f>P87/F87</f>
        <v>219.48555171371112</v>
      </c>
      <c r="R87" s="15">
        <f>(0.3*IF(H87&lt;=$H$968,H87*F87,$H$968*F87)+0.3*IF(J87&lt;=$J$968,J87*F87,$J$968*F87)+0.3*IF(L87&lt;$L$968,L87*F87,$L$968*F87)+0.1*IF(N87&lt;$N$968,N87*F87,$N$968*F87))/F87</f>
        <v>0.46245620993087788</v>
      </c>
      <c r="S87" s="37">
        <f>43000000*(R87*F87)/SUMPRODUCT($R$4:$R$964,$F$4:$F$964)</f>
        <v>170392.4815343355</v>
      </c>
      <c r="T87" s="38">
        <f>S87/F87</f>
        <v>222.88094379899999</v>
      </c>
      <c r="U87" s="38">
        <f>43000000*F87/SUM($F$4:$F$964)</f>
        <v>75748.009723838375</v>
      </c>
      <c r="V87" s="38">
        <f t="shared" si="4"/>
        <v>-94644.471810497125</v>
      </c>
      <c r="W87" s="38">
        <f t="shared" si="5"/>
        <v>-123.79917830019217</v>
      </c>
    </row>
    <row r="88" spans="1:23" x14ac:dyDescent="0.25">
      <c r="A88" s="7" t="s">
        <v>264</v>
      </c>
      <c r="B88" s="7" t="s">
        <v>198</v>
      </c>
      <c r="C88" s="7" t="s">
        <v>199</v>
      </c>
      <c r="D88" s="8">
        <v>1800</v>
      </c>
      <c r="E88" s="8" t="s">
        <v>146</v>
      </c>
      <c r="F88" s="9">
        <v>526</v>
      </c>
      <c r="G88" s="9">
        <v>257</v>
      </c>
      <c r="H88" s="10">
        <f t="shared" si="3"/>
        <v>0.48859315589353614</v>
      </c>
      <c r="I88" s="9">
        <v>210</v>
      </c>
      <c r="J88" s="10">
        <f>I88/F88</f>
        <v>0.39923954372623577</v>
      </c>
      <c r="K88" s="11">
        <v>234</v>
      </c>
      <c r="L88" s="12">
        <f>K88/F88</f>
        <v>0.44486692015209123</v>
      </c>
      <c r="M88" s="9">
        <v>357</v>
      </c>
      <c r="N88" s="16">
        <f>M88/F88</f>
        <v>0.67870722433460073</v>
      </c>
      <c r="O88" s="15">
        <f>(G88+I88+K88)*0.3/F88+M88*0.1/F88</f>
        <v>0.46768060836501901</v>
      </c>
      <c r="P88" s="36">
        <f>43000000*(O88*F88)/SUMPRODUCT($F$4:$F$964,$O$4:$O$964)</f>
        <v>115398.34848795782</v>
      </c>
      <c r="Q88" s="36">
        <f>P88/F88</f>
        <v>219.3884952242544</v>
      </c>
      <c r="R88" s="15">
        <f>(0.3*IF(H88&lt;=$H$968,H88*F88,$H$968*F88)+0.3*IF(J88&lt;=$J$968,J88*F88,$J$968*F88)+0.3*IF(L88&lt;$L$968,L88*F88,$L$968*F88)+0.1*IF(N88&lt;$N$968,N88*F88,$N$968*F88))/F88</f>
        <v>0.46768060836501901</v>
      </c>
      <c r="S88" s="37">
        <f>43000000*(R88*F88)/SUMPRODUCT($R$4:$R$964,$F$4:$F$964)</f>
        <v>118559.79225092276</v>
      </c>
      <c r="T88" s="38">
        <f>S88/F88</f>
        <v>225.39884458350335</v>
      </c>
      <c r="U88" s="38">
        <f>43000000*F88/SUM($F$4:$F$964)</f>
        <v>52117.00865237278</v>
      </c>
      <c r="V88" s="38">
        <f t="shared" si="4"/>
        <v>-66442.783598549984</v>
      </c>
      <c r="W88" s="38">
        <f t="shared" si="5"/>
        <v>-126.31707908469552</v>
      </c>
    </row>
    <row r="89" spans="1:23" x14ac:dyDescent="0.25">
      <c r="A89" s="7" t="s">
        <v>265</v>
      </c>
      <c r="B89" s="7" t="s">
        <v>266</v>
      </c>
      <c r="C89" s="7" t="s">
        <v>267</v>
      </c>
      <c r="D89" s="8">
        <v>2060</v>
      </c>
      <c r="E89" s="8" t="s">
        <v>16</v>
      </c>
      <c r="F89" s="9">
        <v>303</v>
      </c>
      <c r="G89" s="9">
        <v>196</v>
      </c>
      <c r="H89" s="10">
        <f t="shared" si="3"/>
        <v>0.64686468646864681</v>
      </c>
      <c r="I89" s="9">
        <v>92</v>
      </c>
      <c r="J89" s="10">
        <f>I89/F89</f>
        <v>0.30363036303630364</v>
      </c>
      <c r="K89" s="11">
        <v>114</v>
      </c>
      <c r="L89" s="12">
        <f>K89/F89</f>
        <v>0.37623762376237624</v>
      </c>
      <c r="M89" s="9">
        <v>207</v>
      </c>
      <c r="N89" s="16">
        <f>M89/F89</f>
        <v>0.68316831683168322</v>
      </c>
      <c r="O89" s="15">
        <f>(G89+I89+K89)*0.3/F89+M89*0.1/F89</f>
        <v>0.46633663366336631</v>
      </c>
      <c r="P89" s="36">
        <f>43000000*(O89*F89)/SUMPRODUCT($F$4:$F$964,$O$4:$O$964)</f>
        <v>66283.685533936732</v>
      </c>
      <c r="Q89" s="36">
        <f>P89/F89</f>
        <v>218.75803806579779</v>
      </c>
      <c r="R89" s="15">
        <f>(0.3*IF(H89&lt;=$H$968,H89*F89,$H$968*F89)+0.3*IF(J89&lt;=$J$968,J89*F89,$J$968*F89)+0.3*IF(L89&lt;$L$968,L89*F89,$L$968*F89)+0.1*IF(N89&lt;$N$968,N89*F89,$N$968*F89))/F89</f>
        <v>0.44956592022937386</v>
      </c>
      <c r="S89" s="37">
        <f>43000000*(R89*F89)/SUMPRODUCT($R$4:$R$964,$F$4:$F$964)</f>
        <v>65650.544544566306</v>
      </c>
      <c r="T89" s="38">
        <f>S89/F89</f>
        <v>216.66846384345317</v>
      </c>
      <c r="U89" s="38">
        <f>43000000*F89/SUM($F$4:$F$964)</f>
        <v>30021.774946138692</v>
      </c>
      <c r="V89" s="38">
        <f t="shared" si="4"/>
        <v>-35628.769598427614</v>
      </c>
      <c r="W89" s="38">
        <f t="shared" si="5"/>
        <v>-117.58669834464534</v>
      </c>
    </row>
    <row r="90" spans="1:23" x14ac:dyDescent="0.25">
      <c r="A90" s="7" t="s">
        <v>268</v>
      </c>
      <c r="B90" s="7" t="s">
        <v>269</v>
      </c>
      <c r="C90" s="7" t="s">
        <v>270</v>
      </c>
      <c r="D90" s="8">
        <v>2170</v>
      </c>
      <c r="E90" s="8" t="s">
        <v>16</v>
      </c>
      <c r="F90" s="9">
        <v>301</v>
      </c>
      <c r="G90" s="9">
        <v>165</v>
      </c>
      <c r="H90" s="10">
        <f t="shared" si="3"/>
        <v>0.54817275747508309</v>
      </c>
      <c r="I90" s="9">
        <v>142</v>
      </c>
      <c r="J90" s="10">
        <f>I90/F90</f>
        <v>0.47176079734219267</v>
      </c>
      <c r="K90" s="11">
        <v>77</v>
      </c>
      <c r="L90" s="12">
        <f>K90/F90</f>
        <v>0.2558139534883721</v>
      </c>
      <c r="M90" s="9">
        <v>246</v>
      </c>
      <c r="N90" s="16">
        <f>M90/F90</f>
        <v>0.81727574750830567</v>
      </c>
      <c r="O90" s="15">
        <f>(G90+I90+K90)*0.3/F90+M90*0.1/F90</f>
        <v>0.46445182724252493</v>
      </c>
      <c r="P90" s="36">
        <f>43000000*(O90*F90)/SUMPRODUCT($F$4:$F$964,$O$4:$O$964)</f>
        <v>65580.037067546771</v>
      </c>
      <c r="Q90" s="36">
        <f>P90/F90</f>
        <v>217.87387730081983</v>
      </c>
      <c r="R90" s="15">
        <f>(0.3*IF(H90&lt;=$H$968,H90*F90,$H$968*F90)+0.3*IF(J90&lt;=$J$968,J90*F90,$J$968*F90)+0.3*IF(L90&lt;$L$968,L90*F90,$L$968*F90)+0.1*IF(N90&lt;$N$968,N90*F90,$N$968*F90))/F90</f>
        <v>0.45472918707921051</v>
      </c>
      <c r="S90" s="37">
        <f>43000000*(R90*F90)/SUMPRODUCT($R$4:$R$964,$F$4:$F$964)</f>
        <v>65966.22757363088</v>
      </c>
      <c r="T90" s="38">
        <f>S90/F90</f>
        <v>219.15690223797634</v>
      </c>
      <c r="U90" s="38">
        <f>43000000*F90/SUM($F$4:$F$964)</f>
        <v>29823.611415141077</v>
      </c>
      <c r="V90" s="38">
        <f t="shared" si="4"/>
        <v>-36142.616158489807</v>
      </c>
      <c r="W90" s="38">
        <f t="shared" si="5"/>
        <v>-120.07513673916851</v>
      </c>
    </row>
    <row r="91" spans="1:23" x14ac:dyDescent="0.25">
      <c r="A91" s="7" t="s">
        <v>271</v>
      </c>
      <c r="B91" s="7" t="s">
        <v>272</v>
      </c>
      <c r="C91" s="7" t="s">
        <v>120</v>
      </c>
      <c r="D91" s="8">
        <v>8400</v>
      </c>
      <c r="E91" s="8" t="s">
        <v>273</v>
      </c>
      <c r="F91" s="9">
        <v>409</v>
      </c>
      <c r="G91" s="9">
        <v>208</v>
      </c>
      <c r="H91" s="10">
        <f t="shared" si="3"/>
        <v>0.50855745721271395</v>
      </c>
      <c r="I91" s="9">
        <v>165</v>
      </c>
      <c r="J91" s="10">
        <f>I91/F91</f>
        <v>0.4034229828850856</v>
      </c>
      <c r="K91" s="11">
        <v>174</v>
      </c>
      <c r="L91" s="12">
        <f>K91/F91</f>
        <v>0.42542787286063571</v>
      </c>
      <c r="M91" s="9">
        <v>248</v>
      </c>
      <c r="N91" s="16">
        <f>M91/F91</f>
        <v>0.60635696821515894</v>
      </c>
      <c r="O91" s="15">
        <f>(G91+I91+K91)*0.3/F91+M91*0.1/F91</f>
        <v>0.46185819070904643</v>
      </c>
      <c r="P91" s="36">
        <f>43000000*(O91*F91)/SUMPRODUCT($F$4:$F$964,$O$4:$O$964)</f>
        <v>88612.796867378987</v>
      </c>
      <c r="Q91" s="36">
        <f>P91/F91</f>
        <v>216.65720505471634</v>
      </c>
      <c r="R91" s="15">
        <f>(0.3*IF(H91&lt;=$H$968,H91*F91,$H$968*F91)+0.3*IF(J91&lt;=$J$968,J91*F91,$J$968*F91)+0.3*IF(L91&lt;$L$968,L91*F91,$L$968*F91)+0.1*IF(N91&lt;$N$968,N91*F91,$N$968*F91))/F91</f>
        <v>0.46185819070904649</v>
      </c>
      <c r="S91" s="37">
        <f>43000000*(R91*F91)/SUMPRODUCT($R$4:$R$964,$F$4:$F$964)</f>
        <v>91040.425838208568</v>
      </c>
      <c r="T91" s="38">
        <f>S91/F91</f>
        <v>222.59272821077889</v>
      </c>
      <c r="U91" s="38">
        <f>43000000*F91/SUM($F$4:$F$964)</f>
        <v>40524.442089012293</v>
      </c>
      <c r="V91" s="38">
        <f t="shared" si="4"/>
        <v>-50515.983749196275</v>
      </c>
      <c r="W91" s="38">
        <f t="shared" si="5"/>
        <v>-123.51096271197106</v>
      </c>
    </row>
    <row r="92" spans="1:23" x14ac:dyDescent="0.25">
      <c r="A92" s="7" t="s">
        <v>274</v>
      </c>
      <c r="B92" s="7" t="s">
        <v>275</v>
      </c>
      <c r="C92" s="7" t="s">
        <v>276</v>
      </c>
      <c r="D92" s="8">
        <v>2018</v>
      </c>
      <c r="E92" s="8" t="s">
        <v>16</v>
      </c>
      <c r="F92" s="9">
        <v>142</v>
      </c>
      <c r="G92" s="9">
        <v>35</v>
      </c>
      <c r="H92" s="10">
        <f t="shared" si="3"/>
        <v>0.24647887323943662</v>
      </c>
      <c r="I92" s="9">
        <v>26</v>
      </c>
      <c r="J92" s="10">
        <f>I92/F92</f>
        <v>0.18309859154929578</v>
      </c>
      <c r="K92" s="11">
        <v>128</v>
      </c>
      <c r="L92" s="12">
        <f>K92/F92</f>
        <v>0.90140845070422537</v>
      </c>
      <c r="M92" s="9">
        <v>84</v>
      </c>
      <c r="N92" s="16">
        <f>M92/F92</f>
        <v>0.59154929577464788</v>
      </c>
      <c r="O92" s="15">
        <f>(G92+I92+K92)*0.3/F92+M92*0.1/F92</f>
        <v>0.45845070422535206</v>
      </c>
      <c r="P92" s="36">
        <f>43000000*(O92*F92)/SUMPRODUCT($F$4:$F$964,$O$4:$O$964)</f>
        <v>30538.343441325418</v>
      </c>
      <c r="Q92" s="36">
        <f>P92/F92</f>
        <v>215.05875662905223</v>
      </c>
      <c r="R92" s="15">
        <f>(0.3*IF(H92&lt;=$H$968,H92*F92,$H$968*F92)+0.3*IF(J92&lt;=$J$968,J92*F92,$J$968*F92)+0.3*IF(L92&lt;$L$968,L92*F92,$L$968*F92)+0.1*IF(N92&lt;$N$968,N92*F92,$N$968*F92))/F92</f>
        <v>0.32486040553078444</v>
      </c>
      <c r="S92" s="37">
        <f>43000000*(R92*F92)/SUMPRODUCT($R$4:$R$964,$F$4:$F$964)</f>
        <v>22232.456386259375</v>
      </c>
      <c r="T92" s="38">
        <f>S92/F92</f>
        <v>156.56659426943222</v>
      </c>
      <c r="U92" s="38">
        <f>43000000*F92/SUM($F$4:$F$964)</f>
        <v>14069.610700830674</v>
      </c>
      <c r="V92" s="38">
        <f t="shared" si="4"/>
        <v>-8162.8456854287015</v>
      </c>
      <c r="W92" s="38">
        <f t="shared" si="5"/>
        <v>-57.484828770624389</v>
      </c>
    </row>
    <row r="93" spans="1:23" x14ac:dyDescent="0.25">
      <c r="A93" s="7" t="s">
        <v>277</v>
      </c>
      <c r="B93" s="7" t="s">
        <v>278</v>
      </c>
      <c r="C93" s="7" t="s">
        <v>279</v>
      </c>
      <c r="D93" s="8">
        <v>9160</v>
      </c>
      <c r="E93" s="8" t="s">
        <v>158</v>
      </c>
      <c r="F93" s="9">
        <v>244</v>
      </c>
      <c r="G93" s="9">
        <v>145</v>
      </c>
      <c r="H93" s="10">
        <f t="shared" si="3"/>
        <v>0.59426229508196726</v>
      </c>
      <c r="I93" s="9">
        <v>131</v>
      </c>
      <c r="J93" s="10">
        <f>I93/F93</f>
        <v>0.53688524590163933</v>
      </c>
      <c r="K93" s="11">
        <v>52</v>
      </c>
      <c r="L93" s="12">
        <f>K93/F93</f>
        <v>0.21311475409836064</v>
      </c>
      <c r="M93" s="9">
        <v>133</v>
      </c>
      <c r="N93" s="16">
        <f>M93/F93</f>
        <v>0.54508196721311475</v>
      </c>
      <c r="O93" s="15">
        <f>(G93+I93+K93)*0.3/F93+M93*0.1/F93</f>
        <v>0.45778688524590161</v>
      </c>
      <c r="P93" s="36">
        <f>43000000*(O93*F93)/SUMPRODUCT($F$4:$F$964,$O$4:$O$964)</f>
        <v>52398.355797174328</v>
      </c>
      <c r="Q93" s="36">
        <f>P93/F93</f>
        <v>214.74735982448496</v>
      </c>
      <c r="R93" s="15">
        <f>(0.3*IF(H93&lt;=$H$968,H93*F93,$H$968*F93)+0.3*IF(J93&lt;=$J$968,J93*F93,$J$968*F93)+0.3*IF(L93&lt;$L$968,L93*F93,$L$968*F93)+0.1*IF(N93&lt;$N$968,N93*F93,$N$968*F93))/F93</f>
        <v>0.45432230401570678</v>
      </c>
      <c r="S93" s="37">
        <f>43000000*(R93*F93)/SUMPRODUCT($R$4:$R$964,$F$4:$F$964)</f>
        <v>53426.436369476891</v>
      </c>
      <c r="T93" s="38">
        <f>S93/F93</f>
        <v>218.96080479293806</v>
      </c>
      <c r="U93" s="38">
        <f>43000000*F93/SUM($F$4:$F$964)</f>
        <v>24175.950781709045</v>
      </c>
      <c r="V93" s="38">
        <f t="shared" si="4"/>
        <v>-29250.485587767846</v>
      </c>
      <c r="W93" s="38">
        <f t="shared" si="5"/>
        <v>-119.87903929413024</v>
      </c>
    </row>
    <row r="94" spans="1:23" x14ac:dyDescent="0.25">
      <c r="A94" s="7" t="s">
        <v>280</v>
      </c>
      <c r="B94" s="7" t="s">
        <v>281</v>
      </c>
      <c r="C94" s="7" t="s">
        <v>40</v>
      </c>
      <c r="D94" s="8">
        <v>3970</v>
      </c>
      <c r="E94" s="8" t="s">
        <v>282</v>
      </c>
      <c r="F94" s="9">
        <v>247</v>
      </c>
      <c r="G94" s="9">
        <v>133</v>
      </c>
      <c r="H94" s="10">
        <f t="shared" si="3"/>
        <v>0.53846153846153844</v>
      </c>
      <c r="I94" s="9">
        <v>139</v>
      </c>
      <c r="J94" s="10">
        <f>I94/F94</f>
        <v>0.56275303643724695</v>
      </c>
      <c r="K94" s="11">
        <v>69</v>
      </c>
      <c r="L94" s="12">
        <f>K94/F94</f>
        <v>0.2793522267206478</v>
      </c>
      <c r="M94" s="9">
        <v>100</v>
      </c>
      <c r="N94" s="16">
        <f>M94/F94</f>
        <v>0.40485829959514169</v>
      </c>
      <c r="O94" s="15">
        <f>(G94+I94+K94)*0.3/F94+M94*0.1/F94</f>
        <v>0.45465587044534411</v>
      </c>
      <c r="P94" s="36">
        <f>43000000*(O94*F94)/SUMPRODUCT($F$4:$F$964,$O$4:$O$964)</f>
        <v>52679.815183730338</v>
      </c>
      <c r="Q94" s="36">
        <f>P94/F94</f>
        <v>213.27860398271392</v>
      </c>
      <c r="R94" s="15">
        <f>(0.3*IF(H94&lt;=$H$968,H94*F94,$H$968*F94)+0.3*IF(J94&lt;=$J$968,J94*F94,$J$968*F94)+0.3*IF(L94&lt;$L$968,L94*F94,$L$968*F94)+0.1*IF(N94&lt;$N$968,N94*F94,$N$968*F94))/F94</f>
        <v>0.44442094807245558</v>
      </c>
      <c r="S94" s="37">
        <f>43000000*(R94*F94)/SUMPRODUCT($R$4:$R$964,$F$4:$F$964)</f>
        <v>52904.644118011507</v>
      </c>
      <c r="T94" s="38">
        <f>S94/F94</f>
        <v>214.18884258304254</v>
      </c>
      <c r="U94" s="38">
        <f>43000000*F94/SUM($F$4:$F$964)</f>
        <v>24473.196078205467</v>
      </c>
      <c r="V94" s="38">
        <f t="shared" si="4"/>
        <v>-28431.44803980604</v>
      </c>
      <c r="W94" s="38">
        <f t="shared" si="5"/>
        <v>-115.10707708423472</v>
      </c>
    </row>
    <row r="95" spans="1:23" x14ac:dyDescent="0.25">
      <c r="A95" s="7" t="s">
        <v>283</v>
      </c>
      <c r="B95" s="7" t="s">
        <v>284</v>
      </c>
      <c r="C95" s="7" t="s">
        <v>177</v>
      </c>
      <c r="D95" s="8">
        <v>2000</v>
      </c>
      <c r="E95" s="8" t="s">
        <v>16</v>
      </c>
      <c r="F95" s="9">
        <v>160</v>
      </c>
      <c r="G95" s="9">
        <v>70</v>
      </c>
      <c r="H95" s="10">
        <f t="shared" si="3"/>
        <v>0.4375</v>
      </c>
      <c r="I95" s="9">
        <v>73</v>
      </c>
      <c r="J95" s="10">
        <f>I95/F95</f>
        <v>0.45624999999999999</v>
      </c>
      <c r="K95" s="11">
        <v>56</v>
      </c>
      <c r="L95" s="12">
        <f>K95/F95</f>
        <v>0.35</v>
      </c>
      <c r="M95" s="9">
        <v>123</v>
      </c>
      <c r="N95" s="16">
        <f>M95/F95</f>
        <v>0.76875000000000004</v>
      </c>
      <c r="O95" s="15">
        <f>(G95+I95+K95)*0.3/F95+M95*0.1/F95</f>
        <v>0.44999999999999996</v>
      </c>
      <c r="P95" s="36">
        <f>43000000*(O95*F95)/SUMPRODUCT($F$4:$F$964,$O$4:$O$964)</f>
        <v>33775.126386719363</v>
      </c>
      <c r="Q95" s="36">
        <f>P95/F95</f>
        <v>211.09453991699601</v>
      </c>
      <c r="R95" s="15">
        <f>(0.3*IF(H95&lt;=$H$968,H95*F95,$H$968*F95)+0.3*IF(J95&lt;=$J$968,J95*F95,$J$968*F95)+0.3*IF(L95&lt;$L$968,L95*F95,$L$968*F95)+0.1*IF(N95&lt;$N$968,N95*F95,$N$968*F95))/F95</f>
        <v>0.44512993458751621</v>
      </c>
      <c r="S95" s="37">
        <f>43000000*(R95*F95)/SUMPRODUCT($R$4:$R$964,$F$4:$F$964)</f>
        <v>34324.88622397578</v>
      </c>
      <c r="T95" s="38">
        <f>S95/F95</f>
        <v>214.53053889984864</v>
      </c>
      <c r="U95" s="38">
        <f>43000000*F95/SUM($F$4:$F$964)</f>
        <v>15853.082479809211</v>
      </c>
      <c r="V95" s="38">
        <f t="shared" si="4"/>
        <v>-18471.803744166569</v>
      </c>
      <c r="W95" s="38">
        <f t="shared" si="5"/>
        <v>-115.44877340104081</v>
      </c>
    </row>
    <row r="96" spans="1:23" x14ac:dyDescent="0.25">
      <c r="A96" s="7" t="s">
        <v>285</v>
      </c>
      <c r="B96" s="7" t="s">
        <v>286</v>
      </c>
      <c r="C96" s="7" t="s">
        <v>69</v>
      </c>
      <c r="D96" s="8">
        <v>1830</v>
      </c>
      <c r="E96" s="8" t="s">
        <v>287</v>
      </c>
      <c r="F96" s="9">
        <v>144</v>
      </c>
      <c r="G96" s="9">
        <v>84</v>
      </c>
      <c r="H96" s="10">
        <f t="shared" si="3"/>
        <v>0.58333333333333337</v>
      </c>
      <c r="I96" s="9">
        <v>60</v>
      </c>
      <c r="J96" s="10">
        <f>I96/F96</f>
        <v>0.41666666666666669</v>
      </c>
      <c r="K96" s="11">
        <v>42</v>
      </c>
      <c r="L96" s="12">
        <f>K96/F96</f>
        <v>0.29166666666666669</v>
      </c>
      <c r="M96" s="9">
        <v>83</v>
      </c>
      <c r="N96" s="16">
        <f>M96/F96</f>
        <v>0.57638888888888884</v>
      </c>
      <c r="O96" s="15">
        <f>(G96+I96+K96)*0.3/F96+M96*0.1/F96</f>
        <v>0.44513888888888886</v>
      </c>
      <c r="P96" s="36">
        <f>43000000*(O96*F96)/SUMPRODUCT($F$4:$F$964,$O$4:$O$964)</f>
        <v>30069.244463732091</v>
      </c>
      <c r="Q96" s="36">
        <f>P96/F96</f>
        <v>208.81419766480619</v>
      </c>
      <c r="R96" s="15">
        <f>(0.3*IF(H96&lt;=$H$968,H96*F96,$H$968*F96)+0.3*IF(J96&lt;=$J$968,J96*F96,$J$968*F96)+0.3*IF(L96&lt;$L$968,L96*F96,$L$968*F96)+0.1*IF(N96&lt;$N$968,N96*F96,$N$968*F96))/F96</f>
        <v>0.44513888888888897</v>
      </c>
      <c r="S96" s="37">
        <f>43000000*(R96*F96)/SUMPRODUCT($R$4:$R$964,$F$4:$F$964)</f>
        <v>30893.019037740447</v>
      </c>
      <c r="T96" s="38">
        <f>S96/F96</f>
        <v>214.53485442875311</v>
      </c>
      <c r="U96" s="38">
        <f>43000000*F96/SUM($F$4:$F$964)</f>
        <v>14267.774231828289</v>
      </c>
      <c r="V96" s="38">
        <f t="shared" si="4"/>
        <v>-16625.24480591216</v>
      </c>
      <c r="W96" s="38">
        <f t="shared" si="5"/>
        <v>-115.45308892994528</v>
      </c>
    </row>
    <row r="97" spans="1:23" x14ac:dyDescent="0.25">
      <c r="A97" s="7" t="s">
        <v>288</v>
      </c>
      <c r="B97" s="7" t="s">
        <v>289</v>
      </c>
      <c r="C97" s="7" t="s">
        <v>196</v>
      </c>
      <c r="D97" s="8">
        <v>1020</v>
      </c>
      <c r="E97" s="8" t="s">
        <v>41</v>
      </c>
      <c r="F97" s="9">
        <v>273</v>
      </c>
      <c r="G97" s="9">
        <v>102</v>
      </c>
      <c r="H97" s="10">
        <f t="shared" si="3"/>
        <v>0.37362637362637363</v>
      </c>
      <c r="I97" s="9">
        <v>84</v>
      </c>
      <c r="J97" s="10">
        <f>I97/F97</f>
        <v>0.30769230769230771</v>
      </c>
      <c r="K97" s="11">
        <v>150</v>
      </c>
      <c r="L97" s="12">
        <f>K97/F97</f>
        <v>0.5494505494505495</v>
      </c>
      <c r="M97" s="9">
        <v>198</v>
      </c>
      <c r="N97" s="16">
        <f>M97/F97</f>
        <v>0.72527472527472525</v>
      </c>
      <c r="O97" s="15">
        <f>(G97+I97+K97)*0.3/F97+M97*0.1/F97</f>
        <v>0.44175824175824174</v>
      </c>
      <c r="P97" s="36">
        <f>43000000*(O97*F97)/SUMPRODUCT($F$4:$F$964,$O$4:$O$964)</f>
        <v>56573.33669775493</v>
      </c>
      <c r="Q97" s="36">
        <f>P97/F97</f>
        <v>207.22833955221586</v>
      </c>
      <c r="R97" s="15">
        <f>(0.3*IF(H97&lt;=$H$968,H97*F97,$H$968*F97)+0.3*IF(J97&lt;=$J$968,J97*F97,$J$968*F97)+0.3*IF(L97&lt;$L$968,L97*F97,$L$968*F97)+0.1*IF(N97&lt;$N$968,N97*F97,$N$968*F97))/F97</f>
        <v>0.41323277549982051</v>
      </c>
      <c r="S97" s="37">
        <f>43000000*(R97*F97)/SUMPRODUCT($R$4:$R$964,$F$4:$F$964)</f>
        <v>54370.049674662368</v>
      </c>
      <c r="T97" s="38">
        <f>S97/F97</f>
        <v>199.15769111597936</v>
      </c>
      <c r="U97" s="38">
        <f>43000000*F97/SUM($F$4:$F$964)</f>
        <v>27049.321981174464</v>
      </c>
      <c r="V97" s="38">
        <f t="shared" si="4"/>
        <v>-27320.727693487905</v>
      </c>
      <c r="W97" s="38">
        <f t="shared" si="5"/>
        <v>-100.07592561717154</v>
      </c>
    </row>
    <row r="98" spans="1:23" x14ac:dyDescent="0.25">
      <c r="A98" s="7" t="s">
        <v>290</v>
      </c>
      <c r="B98" s="7" t="s">
        <v>291</v>
      </c>
      <c r="C98" s="7" t="s">
        <v>255</v>
      </c>
      <c r="D98" s="8">
        <v>2650</v>
      </c>
      <c r="E98" s="8" t="s">
        <v>292</v>
      </c>
      <c r="F98" s="9">
        <v>329</v>
      </c>
      <c r="G98" s="9">
        <v>163</v>
      </c>
      <c r="H98" s="10">
        <f t="shared" si="3"/>
        <v>0.49544072948328266</v>
      </c>
      <c r="I98" s="9">
        <v>170</v>
      </c>
      <c r="J98" s="10">
        <f>I98/F98</f>
        <v>0.51671732522796354</v>
      </c>
      <c r="K98" s="11">
        <v>92</v>
      </c>
      <c r="L98" s="12">
        <f>K98/F98</f>
        <v>0.2796352583586626</v>
      </c>
      <c r="M98" s="9">
        <v>177</v>
      </c>
      <c r="N98" s="16">
        <f>M98/F98</f>
        <v>0.53799392097264442</v>
      </c>
      <c r="O98" s="15">
        <f>(G98+I98+K98)*0.3/F98+M98*0.1/F98</f>
        <v>0.44133738601823708</v>
      </c>
      <c r="P98" s="36">
        <f>43000000*(O98*F98)/SUMPRODUCT($F$4:$F$964,$O$4:$O$964)</f>
        <v>68113.1715465507</v>
      </c>
      <c r="Q98" s="36">
        <f>P98/F98</f>
        <v>207.03091655486534</v>
      </c>
      <c r="R98" s="15">
        <f>(0.3*IF(H98&lt;=$H$968,H98*F98,$H$968*F98)+0.3*IF(J98&lt;=$J$968,J98*F98,$J$968*F98)+0.3*IF(L98&lt;$L$968,L98*F98,$L$968*F98)+0.1*IF(N98&lt;$N$968,N98*F98,$N$968*F98))/F98</f>
        <v>0.44133738601823702</v>
      </c>
      <c r="S98" s="37">
        <f>43000000*(R98*F98)/SUMPRODUCT($R$4:$R$964,$F$4:$F$964)</f>
        <v>69979.194450544644</v>
      </c>
      <c r="T98" s="38">
        <f>S98/F98</f>
        <v>212.70271869466458</v>
      </c>
      <c r="U98" s="38">
        <f>43000000*F98/SUM($F$4:$F$964)</f>
        <v>32597.900849107689</v>
      </c>
      <c r="V98" s="38">
        <f t="shared" si="4"/>
        <v>-37381.293601436955</v>
      </c>
      <c r="W98" s="38">
        <f t="shared" si="5"/>
        <v>-113.62095319585676</v>
      </c>
    </row>
    <row r="99" spans="1:23" x14ac:dyDescent="0.25">
      <c r="A99" s="7" t="s">
        <v>293</v>
      </c>
      <c r="B99" s="7" t="s">
        <v>281</v>
      </c>
      <c r="C99" s="7" t="s">
        <v>40</v>
      </c>
      <c r="D99" s="8">
        <v>3970</v>
      </c>
      <c r="E99" s="8" t="s">
        <v>282</v>
      </c>
      <c r="F99" s="9">
        <v>111</v>
      </c>
      <c r="G99" s="9">
        <v>56</v>
      </c>
      <c r="H99" s="10">
        <f t="shared" si="3"/>
        <v>0.50450450450450446</v>
      </c>
      <c r="I99" s="9">
        <v>58</v>
      </c>
      <c r="J99" s="10">
        <f>I99/F99</f>
        <v>0.52252252252252251</v>
      </c>
      <c r="K99" s="11">
        <v>29</v>
      </c>
      <c r="L99" s="12">
        <f>K99/F99</f>
        <v>0.26126126126126126</v>
      </c>
      <c r="M99" s="9">
        <v>59</v>
      </c>
      <c r="N99" s="16">
        <f>M99/F99</f>
        <v>0.53153153153153154</v>
      </c>
      <c r="O99" s="15">
        <f>(G99+I99+K99)*0.3/F99+M99*0.1/F99</f>
        <v>0.43963963963963965</v>
      </c>
      <c r="P99" s="36">
        <f>43000000*(O99*F99)/SUMPRODUCT($F$4:$F$964,$O$4:$O$964)</f>
        <v>22892.03010655423</v>
      </c>
      <c r="Q99" s="36">
        <f>P99/F99</f>
        <v>206.23450546445252</v>
      </c>
      <c r="R99" s="15">
        <f>(0.3*IF(H99&lt;=$H$968,H99*F99,$H$968*F99)+0.3*IF(J99&lt;=$J$968,J99*F99,$J$968*F99)+0.3*IF(L99&lt;$L$968,L99*F99,$L$968*F99)+0.1*IF(N99&lt;$N$968,N99*F99,$N$968*F99))/F99</f>
        <v>0.43963963963963953</v>
      </c>
      <c r="S99" s="37">
        <f>43000000*(R99*F99)/SUMPRODUCT($R$4:$R$964,$F$4:$F$964)</f>
        <v>23519.178300183044</v>
      </c>
      <c r="T99" s="38">
        <f>S99/F99</f>
        <v>211.88448919083825</v>
      </c>
      <c r="U99" s="38">
        <f>43000000*F99/SUM($F$4:$F$964)</f>
        <v>10998.075970367639</v>
      </c>
      <c r="V99" s="38">
        <f t="shared" si="4"/>
        <v>-12521.102329815405</v>
      </c>
      <c r="W99" s="38">
        <f t="shared" si="5"/>
        <v>-112.80272369203043</v>
      </c>
    </row>
    <row r="100" spans="1:23" x14ac:dyDescent="0.25">
      <c r="A100" s="7" t="s">
        <v>235</v>
      </c>
      <c r="B100" s="7" t="s">
        <v>236</v>
      </c>
      <c r="C100" s="7" t="s">
        <v>237</v>
      </c>
      <c r="D100" s="8">
        <v>8930</v>
      </c>
      <c r="E100" s="8" t="s">
        <v>238</v>
      </c>
      <c r="F100" s="9">
        <v>159</v>
      </c>
      <c r="G100" s="9">
        <v>85</v>
      </c>
      <c r="H100" s="10">
        <f t="shared" si="3"/>
        <v>0.53459119496855345</v>
      </c>
      <c r="I100" s="9">
        <v>83</v>
      </c>
      <c r="J100" s="10">
        <f>I100/F100</f>
        <v>0.5220125786163522</v>
      </c>
      <c r="K100" s="11">
        <v>45</v>
      </c>
      <c r="L100" s="12">
        <f>K100/F100</f>
        <v>0.28301886792452829</v>
      </c>
      <c r="M100" s="9">
        <v>57</v>
      </c>
      <c r="N100" s="16">
        <f>M100/F100</f>
        <v>0.35849056603773582</v>
      </c>
      <c r="O100" s="15">
        <f>(G100+I100+K100)*0.3/F100+M100*0.1/F100</f>
        <v>0.43773584905660373</v>
      </c>
      <c r="P100" s="36">
        <f>43000000*(O100*F100)/SUMPRODUCT($F$4:$F$964,$O$4:$O$964)</f>
        <v>32649.288840495377</v>
      </c>
      <c r="Q100" s="36">
        <f>P100/F100</f>
        <v>205.34143924839859</v>
      </c>
      <c r="R100" s="15">
        <f>(0.3*IF(H100&lt;=$H$968,H100*F100,$H$968*F100)+0.3*IF(J100&lt;=$J$968,J100*F100,$J$968*F100)+0.3*IF(L100&lt;$L$968,L100*F100,$L$968*F100)+0.1*IF(N100&lt;$N$968,N100*F100,$N$968*F100))/F100</f>
        <v>0.43773584905660373</v>
      </c>
      <c r="S100" s="37">
        <f>43000000*(R100*F100)/SUMPRODUCT($R$4:$R$964,$F$4:$F$964)</f>
        <v>33543.746100261065</v>
      </c>
      <c r="T100" s="38">
        <f>S100/F100</f>
        <v>210.9669566054155</v>
      </c>
      <c r="U100" s="38">
        <f>43000000*F100/SUM($F$4:$F$964)</f>
        <v>15754.000714310403</v>
      </c>
      <c r="V100" s="38">
        <f t="shared" si="4"/>
        <v>-17789.745385950664</v>
      </c>
      <c r="W100" s="38">
        <f t="shared" si="5"/>
        <v>-111.88519110660768</v>
      </c>
    </row>
    <row r="101" spans="1:23" x14ac:dyDescent="0.25">
      <c r="A101" s="7" t="s">
        <v>294</v>
      </c>
      <c r="B101" s="7" t="s">
        <v>295</v>
      </c>
      <c r="C101" s="7" t="s">
        <v>255</v>
      </c>
      <c r="D101" s="8">
        <v>9200</v>
      </c>
      <c r="E101" s="8" t="s">
        <v>296</v>
      </c>
      <c r="F101" s="9">
        <v>488</v>
      </c>
      <c r="G101" s="9">
        <v>271</v>
      </c>
      <c r="H101" s="10">
        <f t="shared" si="3"/>
        <v>0.55532786885245899</v>
      </c>
      <c r="I101" s="9">
        <v>262</v>
      </c>
      <c r="J101" s="10">
        <f>I101/F101</f>
        <v>0.53688524590163933</v>
      </c>
      <c r="K101" s="11">
        <v>115</v>
      </c>
      <c r="L101" s="12">
        <f>K101/F101</f>
        <v>0.23565573770491804</v>
      </c>
      <c r="M101" s="9">
        <v>184</v>
      </c>
      <c r="N101" s="16">
        <f>M101/F101</f>
        <v>0.37704918032786883</v>
      </c>
      <c r="O101" s="15">
        <f>(G101+I101+K101)*0.3/F101+M101*0.1/F101</f>
        <v>0.43606557377049182</v>
      </c>
      <c r="P101" s="36">
        <f>43000000*(O101*F101)/SUMPRODUCT($F$4:$F$964,$O$4:$O$964)</f>
        <v>99824.262431859446</v>
      </c>
      <c r="Q101" s="36">
        <f>P101/F101</f>
        <v>204.55791481938411</v>
      </c>
      <c r="R101" s="15">
        <f>(0.3*IF(H101&lt;=$H$968,H101*F101,$H$968*F101)+0.3*IF(J101&lt;=$J$968,J101*F101,$J$968*F101)+0.3*IF(L101&lt;$L$968,L101*F101,$L$968*F101)+0.1*IF(N101&lt;$N$968,N101*F101,$N$968*F101))/F101</f>
        <v>0.43359098855828554</v>
      </c>
      <c r="S101" s="37">
        <f>43000000*(R101*F101)/SUMPRODUCT($R$4:$R$964,$F$4:$F$964)</f>
        <v>101977.03769254948</v>
      </c>
      <c r="T101" s="38">
        <f>S101/F101</f>
        <v>208.96933953391286</v>
      </c>
      <c r="U101" s="38">
        <f>43000000*F101/SUM($F$4:$F$964)</f>
        <v>48351.901563418091</v>
      </c>
      <c r="V101" s="38">
        <f t="shared" si="4"/>
        <v>-53625.136129131388</v>
      </c>
      <c r="W101" s="38">
        <f t="shared" si="5"/>
        <v>-109.88757403510503</v>
      </c>
    </row>
    <row r="102" spans="1:23" x14ac:dyDescent="0.25">
      <c r="A102" s="7" t="s">
        <v>297</v>
      </c>
      <c r="B102" s="7" t="s">
        <v>151</v>
      </c>
      <c r="C102" s="7" t="s">
        <v>223</v>
      </c>
      <c r="D102" s="8">
        <v>3600</v>
      </c>
      <c r="E102" s="8" t="s">
        <v>142</v>
      </c>
      <c r="F102" s="9">
        <v>697</v>
      </c>
      <c r="G102" s="9">
        <v>399</v>
      </c>
      <c r="H102" s="10">
        <f t="shared" si="3"/>
        <v>0.57245337159253951</v>
      </c>
      <c r="I102" s="9">
        <v>361</v>
      </c>
      <c r="J102" s="10">
        <f>I102/F102</f>
        <v>0.51793400286944047</v>
      </c>
      <c r="K102" s="11">
        <v>119</v>
      </c>
      <c r="L102" s="12">
        <f>K102/F102</f>
        <v>0.17073170731707318</v>
      </c>
      <c r="M102" s="9">
        <v>368</v>
      </c>
      <c r="N102" s="16">
        <f>M102/F102</f>
        <v>0.5279770444763271</v>
      </c>
      <c r="O102" s="15">
        <f>(G102+I102+K102)*0.3/F102+M102*0.1/F102</f>
        <v>0.4311334289813486</v>
      </c>
      <c r="P102" s="36">
        <f>43000000*(O102*F102)/SUMPRODUCT($F$4:$F$964,$O$4:$O$964)</f>
        <v>140964.24276679399</v>
      </c>
      <c r="Q102" s="36">
        <f>P102/F102</f>
        <v>202.24425074145481</v>
      </c>
      <c r="R102" s="15">
        <f>(0.3*IF(H102&lt;=$H$968,H102*F102,$H$968*F102)+0.3*IF(J102&lt;=$J$968,J102*F102,$J$968*F102)+0.3*IF(L102&lt;$L$968,L102*F102,$L$968*F102)+0.1*IF(N102&lt;$N$968,N102*F102,$N$968*F102))/F102</f>
        <v>0.43113342898134865</v>
      </c>
      <c r="S102" s="37">
        <f>43000000*(R102*F102)/SUMPRODUCT($R$4:$R$964,$F$4:$F$964)</f>
        <v>144826.08768862719</v>
      </c>
      <c r="T102" s="38">
        <f>S102/F102</f>
        <v>207.78491777421405</v>
      </c>
      <c r="U102" s="38">
        <f>43000000*F102/SUM($F$4:$F$964)</f>
        <v>69059.990552668867</v>
      </c>
      <c r="V102" s="38">
        <f t="shared" si="4"/>
        <v>-75766.09713595832</v>
      </c>
      <c r="W102" s="38">
        <f t="shared" si="5"/>
        <v>-108.70315227540623</v>
      </c>
    </row>
    <row r="103" spans="1:23" x14ac:dyDescent="0.25">
      <c r="A103" s="7" t="s">
        <v>298</v>
      </c>
      <c r="B103" s="7" t="s">
        <v>299</v>
      </c>
      <c r="C103" s="7" t="s">
        <v>40</v>
      </c>
      <c r="D103" s="8">
        <v>9160</v>
      </c>
      <c r="E103" s="8" t="s">
        <v>158</v>
      </c>
      <c r="F103" s="9">
        <v>368</v>
      </c>
      <c r="G103" s="9">
        <v>166</v>
      </c>
      <c r="H103" s="10">
        <f t="shared" si="3"/>
        <v>0.45108695652173914</v>
      </c>
      <c r="I103" s="9">
        <v>199</v>
      </c>
      <c r="J103" s="10">
        <f>I103/F103</f>
        <v>0.54076086956521741</v>
      </c>
      <c r="K103" s="11">
        <v>88</v>
      </c>
      <c r="L103" s="12">
        <f>K103/F103</f>
        <v>0.2391304347826087</v>
      </c>
      <c r="M103" s="9">
        <v>224</v>
      </c>
      <c r="N103" s="16">
        <f>M103/F103</f>
        <v>0.60869565217391308</v>
      </c>
      <c r="O103" s="15">
        <f>(G103+I103+K103)*0.3/F103+M103*0.1/F103</f>
        <v>0.43016304347826084</v>
      </c>
      <c r="P103" s="36">
        <f>43000000*(O103*F103)/SUMPRODUCT($F$4:$F$964,$O$4:$O$964)</f>
        <v>74258.368153023257</v>
      </c>
      <c r="Q103" s="36">
        <f>P103/F103</f>
        <v>201.78904389408493</v>
      </c>
      <c r="R103" s="15">
        <f>(0.3*IF(H103&lt;=$H$968,H103*F103,$H$968*F103)+0.3*IF(J103&lt;=$J$968,J103*F103,$J$968*F103)+0.3*IF(L103&lt;$L$968,L103*F103,$L$968*F103)+0.1*IF(N103&lt;$N$968,N103*F103,$N$968*F103))/F103</f>
        <v>0.4265257711669812</v>
      </c>
      <c r="S103" s="37">
        <f>43000000*(R103*F103)/SUMPRODUCT($R$4:$R$964,$F$4:$F$964)</f>
        <v>75647.645973470178</v>
      </c>
      <c r="T103" s="38">
        <f>S103/F103</f>
        <v>205.56425536269072</v>
      </c>
      <c r="U103" s="38">
        <f>43000000*F103/SUM($F$4:$F$964)</f>
        <v>36462.089703561185</v>
      </c>
      <c r="V103" s="38">
        <f t="shared" si="4"/>
        <v>-39185.556269908993</v>
      </c>
      <c r="W103" s="38">
        <f t="shared" si="5"/>
        <v>-106.48248986388289</v>
      </c>
    </row>
    <row r="104" spans="1:23" x14ac:dyDescent="0.25">
      <c r="A104" s="7" t="s">
        <v>300</v>
      </c>
      <c r="B104" s="7" t="s">
        <v>301</v>
      </c>
      <c r="C104" s="7" t="s">
        <v>302</v>
      </c>
      <c r="D104" s="8">
        <v>9300</v>
      </c>
      <c r="E104" s="8" t="s">
        <v>303</v>
      </c>
      <c r="F104" s="9">
        <v>137</v>
      </c>
      <c r="G104" s="9">
        <v>75</v>
      </c>
      <c r="H104" s="10">
        <f t="shared" si="3"/>
        <v>0.54744525547445255</v>
      </c>
      <c r="I104" s="9">
        <v>77</v>
      </c>
      <c r="J104" s="10">
        <f>I104/F104</f>
        <v>0.56204379562043794</v>
      </c>
      <c r="K104" s="11">
        <v>24</v>
      </c>
      <c r="L104" s="12">
        <f>K104/F104</f>
        <v>0.17518248175182483</v>
      </c>
      <c r="M104" s="9">
        <v>60</v>
      </c>
      <c r="N104" s="16">
        <f>M104/F104</f>
        <v>0.43795620437956206</v>
      </c>
      <c r="O104" s="15">
        <f>(G104+I104+K104)*0.3/F104+M104*0.1/F104</f>
        <v>0.42919708029197079</v>
      </c>
      <c r="P104" s="36">
        <f>43000000*(O104*F104)/SUMPRODUCT($F$4:$F$964,$O$4:$O$964)</f>
        <v>27583.019882487479</v>
      </c>
      <c r="Q104" s="36">
        <f>P104/F104</f>
        <v>201.33591155100351</v>
      </c>
      <c r="R104" s="15">
        <f>(0.3*IF(H104&lt;=$H$968,H104*F104,$H$968*F104)+0.3*IF(J104&lt;=$J$968,J104*F104,$J$968*F104)+0.3*IF(L104&lt;$L$968,L104*F104,$L$968*F104)+0.1*IF(N104&lt;$N$968,N104*F104,$N$968*F104))/F104</f>
        <v>0.41917493016412494</v>
      </c>
      <c r="S104" s="37">
        <f>43000000*(R104*F104)/SUMPRODUCT($R$4:$R$964,$F$4:$F$964)</f>
        <v>27676.947525513649</v>
      </c>
      <c r="T104" s="38">
        <f>S104/F104</f>
        <v>202.02151478477117</v>
      </c>
      <c r="U104" s="38">
        <f>43000000*F104/SUM($F$4:$F$964)</f>
        <v>13574.201873336637</v>
      </c>
      <c r="V104" s="38">
        <f t="shared" si="4"/>
        <v>-14102.745652177013</v>
      </c>
      <c r="W104" s="38">
        <f t="shared" si="5"/>
        <v>-102.93974928596334</v>
      </c>
    </row>
    <row r="105" spans="1:23" x14ac:dyDescent="0.25">
      <c r="A105" s="7" t="s">
        <v>304</v>
      </c>
      <c r="B105" s="7" t="s">
        <v>305</v>
      </c>
      <c r="C105" s="7" t="s">
        <v>15</v>
      </c>
      <c r="D105" s="8">
        <v>2600</v>
      </c>
      <c r="E105" s="8" t="s">
        <v>16</v>
      </c>
      <c r="F105" s="9">
        <v>487</v>
      </c>
      <c r="G105" s="9">
        <v>300</v>
      </c>
      <c r="H105" s="10">
        <f t="shared" si="3"/>
        <v>0.61601642710472282</v>
      </c>
      <c r="I105" s="9">
        <v>129</v>
      </c>
      <c r="J105" s="10">
        <f>I105/F105</f>
        <v>0.26488706365503079</v>
      </c>
      <c r="K105" s="11">
        <v>144</v>
      </c>
      <c r="L105" s="12">
        <f>K105/F105</f>
        <v>0.29568788501026694</v>
      </c>
      <c r="M105" s="9">
        <v>355</v>
      </c>
      <c r="N105" s="16">
        <f>M105/F105</f>
        <v>0.72895277207392195</v>
      </c>
      <c r="O105" s="15">
        <f>(G105+I105+K105)*0.3/F105+M105*0.1/F105</f>
        <v>0.42587268993839839</v>
      </c>
      <c r="P105" s="36">
        <f>43000000*(O105*F105)/SUMPRODUCT($F$4:$F$964,$O$4:$O$964)</f>
        <v>97291.127952855488</v>
      </c>
      <c r="Q105" s="36">
        <f>P105/F105</f>
        <v>199.77644343502155</v>
      </c>
      <c r="R105" s="15">
        <f>(0.3*IF(H105&lt;=$H$968,H105*F105,$H$968*F105)+0.3*IF(J105&lt;=$J$968,J105*F105,$J$968*F105)+0.3*IF(L105&lt;$L$968,L105*F105,$L$968*F105)+0.1*IF(N105&lt;$N$968,N105*F105,$N$968*F105))/F105</f>
        <v>0.41746611169370718</v>
      </c>
      <c r="S105" s="37">
        <f>43000000*(R105*F105)/SUMPRODUCT($R$4:$R$964,$F$4:$F$964)</f>
        <v>97983.401203002184</v>
      </c>
      <c r="T105" s="38">
        <f>S105/F105</f>
        <v>201.19794908214001</v>
      </c>
      <c r="U105" s="38">
        <f>43000000*F105/SUM($F$4:$F$964)</f>
        <v>48252.819797919285</v>
      </c>
      <c r="V105" s="38">
        <f t="shared" si="4"/>
        <v>-49730.581405082899</v>
      </c>
      <c r="W105" s="38">
        <f t="shared" si="5"/>
        <v>-102.11618358333219</v>
      </c>
    </row>
    <row r="106" spans="1:23" x14ac:dyDescent="0.25">
      <c r="A106" s="7" t="s">
        <v>306</v>
      </c>
      <c r="B106" s="7" t="s">
        <v>307</v>
      </c>
      <c r="C106" s="7" t="s">
        <v>72</v>
      </c>
      <c r="D106" s="8">
        <v>2845</v>
      </c>
      <c r="E106" s="8" t="s">
        <v>308</v>
      </c>
      <c r="F106" s="9">
        <v>248</v>
      </c>
      <c r="G106" s="9">
        <v>152</v>
      </c>
      <c r="H106" s="10">
        <f t="shared" si="3"/>
        <v>0.61290322580645162</v>
      </c>
      <c r="I106" s="9">
        <v>119</v>
      </c>
      <c r="J106" s="10">
        <f>I106/F106</f>
        <v>0.47983870967741937</v>
      </c>
      <c r="K106" s="11">
        <v>41</v>
      </c>
      <c r="L106" s="12">
        <f>K106/F106</f>
        <v>0.16532258064516128</v>
      </c>
      <c r="M106" s="9">
        <v>119</v>
      </c>
      <c r="N106" s="16">
        <f>M106/F106</f>
        <v>0.47983870967741937</v>
      </c>
      <c r="O106" s="15">
        <f>(G106+I106+K106)*0.3/F106+M106*0.1/F106</f>
        <v>0.42540322580645157</v>
      </c>
      <c r="P106" s="36">
        <f>43000000*(O106*F106)/SUMPRODUCT($F$4:$F$964,$O$4:$O$964)</f>
        <v>49489.94213609572</v>
      </c>
      <c r="Q106" s="36">
        <f>P106/F106</f>
        <v>199.55621829070856</v>
      </c>
      <c r="R106" s="15">
        <f>(0.3*IF(H106&lt;=$H$968,H106*F106,$H$968*F106)+0.3*IF(J106&lt;=$J$968,J106*F106,$J$968*F106)+0.3*IF(L106&lt;$L$968,L106*F106,$L$968*F106)+0.1*IF(N106&lt;$N$968,N106*F106,$N$968*F106))/F106</f>
        <v>0.41882095057111773</v>
      </c>
      <c r="S106" s="37">
        <f>43000000*(R106*F106)/SUMPRODUCT($R$4:$R$964,$F$4:$F$964)</f>
        <v>50059.026718420071</v>
      </c>
      <c r="T106" s="38">
        <f>S106/F106</f>
        <v>201.85091418717769</v>
      </c>
      <c r="U106" s="38">
        <f>43000000*F106/SUM($F$4:$F$964)</f>
        <v>24572.277843704276</v>
      </c>
      <c r="V106" s="38">
        <f t="shared" si="4"/>
        <v>-25486.748874715795</v>
      </c>
      <c r="W106" s="38">
        <f t="shared" si="5"/>
        <v>-102.76914868836987</v>
      </c>
    </row>
    <row r="107" spans="1:23" x14ac:dyDescent="0.25">
      <c r="A107" s="7" t="s">
        <v>178</v>
      </c>
      <c r="B107" s="7" t="s">
        <v>309</v>
      </c>
      <c r="C107" s="7" t="s">
        <v>255</v>
      </c>
      <c r="D107" s="8">
        <v>2660</v>
      </c>
      <c r="E107" s="8" t="s">
        <v>16</v>
      </c>
      <c r="F107" s="9">
        <v>1472</v>
      </c>
      <c r="G107" s="9">
        <v>732</v>
      </c>
      <c r="H107" s="10">
        <f t="shared" si="3"/>
        <v>0.49728260869565216</v>
      </c>
      <c r="I107" s="9">
        <v>626</v>
      </c>
      <c r="J107" s="10">
        <f>I107/F107</f>
        <v>0.42527173913043476</v>
      </c>
      <c r="K107" s="11">
        <v>349</v>
      </c>
      <c r="L107" s="12">
        <f>K107/F107</f>
        <v>0.23709239130434784</v>
      </c>
      <c r="M107" s="9">
        <v>1103</v>
      </c>
      <c r="N107" s="16">
        <f>M107/F107</f>
        <v>0.74932065217391308</v>
      </c>
      <c r="O107" s="15">
        <f>(G107+I107+K107)*0.3/F107+M107*0.1/F107</f>
        <v>0.4228260869565218</v>
      </c>
      <c r="P107" s="36">
        <f>43000000*(O107*F107)/SUMPRODUCT($F$4:$F$964,$O$4:$O$964)</f>
        <v>291967.20365408517</v>
      </c>
      <c r="Q107" s="36">
        <f>P107/F107</f>
        <v>198.34728509109047</v>
      </c>
      <c r="R107" s="15">
        <f>(0.3*IF(H107&lt;=$H$968,H107*F107,$H$968*F107)+0.3*IF(J107&lt;=$J$968,J107*F107,$J$968*F107)+0.3*IF(L107&lt;$L$968,L107*F107,$L$968*F107)+0.1*IF(N107&lt;$N$968,N107*F107,$N$968*F107))/F107</f>
        <v>0.41989895632664664</v>
      </c>
      <c r="S107" s="37">
        <f>43000000*(R107*F107)/SUMPRODUCT($R$4:$R$964,$F$4:$F$964)</f>
        <v>297889.31633293786</v>
      </c>
      <c r="T107" s="38">
        <f>S107/F107</f>
        <v>202.37045946531106</v>
      </c>
      <c r="U107" s="38">
        <f>43000000*F107/SUM($F$4:$F$964)</f>
        <v>145848.35881424474</v>
      </c>
      <c r="V107" s="38">
        <f t="shared" si="4"/>
        <v>-152040.95751869312</v>
      </c>
      <c r="W107" s="38">
        <f t="shared" si="5"/>
        <v>-103.28869396650323</v>
      </c>
    </row>
    <row r="108" spans="1:23" x14ac:dyDescent="0.25">
      <c r="A108" s="7" t="s">
        <v>310</v>
      </c>
      <c r="B108" s="7" t="s">
        <v>311</v>
      </c>
      <c r="C108" s="7" t="s">
        <v>312</v>
      </c>
      <c r="D108" s="8">
        <v>1800</v>
      </c>
      <c r="E108" s="8" t="s">
        <v>146</v>
      </c>
      <c r="F108" s="9">
        <v>289</v>
      </c>
      <c r="G108" s="9">
        <v>125</v>
      </c>
      <c r="H108" s="10">
        <f t="shared" si="3"/>
        <v>0.43252595155709345</v>
      </c>
      <c r="I108" s="9">
        <v>90</v>
      </c>
      <c r="J108" s="10">
        <f>I108/F108</f>
        <v>0.31141868512110726</v>
      </c>
      <c r="K108" s="11">
        <v>128</v>
      </c>
      <c r="L108" s="12">
        <f>K108/F108</f>
        <v>0.44290657439446368</v>
      </c>
      <c r="M108" s="9">
        <v>166</v>
      </c>
      <c r="N108" s="16">
        <f>M108/F108</f>
        <v>0.5743944636678201</v>
      </c>
      <c r="O108" s="15">
        <f>(G108+I108+K108)*0.3/F108+M108*0.1/F108</f>
        <v>0.41349480968858127</v>
      </c>
      <c r="P108" s="36">
        <f>43000000*(O108*F108)/SUMPRODUCT($F$4:$F$964,$O$4:$O$964)</f>
        <v>56057.327822402265</v>
      </c>
      <c r="Q108" s="36">
        <f>P108/F108</f>
        <v>193.96999246505973</v>
      </c>
      <c r="R108" s="15">
        <f>(0.3*IF(H108&lt;=$H$968,H108*F108,$H$968*F108)+0.3*IF(J108&lt;=$J$968,J108*F108,$J$968*F108)+0.3*IF(L108&lt;$L$968,L108*F108,$L$968*F108)+0.1*IF(N108&lt;$N$968,N108*F108,$N$968*F108))/F108</f>
        <v>0.41349480968858132</v>
      </c>
      <c r="S108" s="37">
        <f>43000000*(R108*F108)/SUMPRODUCT($R$4:$R$964,$F$4:$F$964)</f>
        <v>57593.069812948248</v>
      </c>
      <c r="T108" s="38">
        <f>S108/F108</f>
        <v>199.28397859151642</v>
      </c>
      <c r="U108" s="38">
        <f>43000000*F108/SUM($F$4:$F$964)</f>
        <v>28634.630229155384</v>
      </c>
      <c r="V108" s="38">
        <f t="shared" si="4"/>
        <v>-28958.439583792864</v>
      </c>
      <c r="W108" s="38">
        <f t="shared" si="5"/>
        <v>-100.20221309270859</v>
      </c>
    </row>
    <row r="109" spans="1:23" x14ac:dyDescent="0.25">
      <c r="A109" s="7" t="s">
        <v>313</v>
      </c>
      <c r="B109" s="7" t="s">
        <v>314</v>
      </c>
      <c r="C109" s="7" t="s">
        <v>315</v>
      </c>
      <c r="D109" s="8">
        <v>8620</v>
      </c>
      <c r="E109" s="8" t="s">
        <v>316</v>
      </c>
      <c r="F109" s="9">
        <v>113</v>
      </c>
      <c r="G109" s="9">
        <v>57</v>
      </c>
      <c r="H109" s="10">
        <f t="shared" si="3"/>
        <v>0.50442477876106195</v>
      </c>
      <c r="I109" s="9">
        <v>57</v>
      </c>
      <c r="J109" s="10">
        <f>I109/F109</f>
        <v>0.50442477876106195</v>
      </c>
      <c r="K109" s="11">
        <v>22</v>
      </c>
      <c r="L109" s="12">
        <f>K109/F109</f>
        <v>0.19469026548672566</v>
      </c>
      <c r="M109" s="9">
        <v>58</v>
      </c>
      <c r="N109" s="16">
        <f>M109/F109</f>
        <v>0.51327433628318586</v>
      </c>
      <c r="O109" s="15">
        <f>(G109+I109+K109)*0.3/F109+M109*0.1/F109</f>
        <v>0.41238938053097346</v>
      </c>
      <c r="P109" s="36">
        <f>43000000*(O109*F109)/SUMPRODUCT($F$4:$F$964,$O$4:$O$964)</f>
        <v>21860.012355848921</v>
      </c>
      <c r="Q109" s="36">
        <f>P109/F109</f>
        <v>193.45143677742408</v>
      </c>
      <c r="R109" s="15">
        <f>(0.3*IF(H109&lt;=$H$968,H109*F109,$H$968*F109)+0.3*IF(J109&lt;=$J$968,J109*F109,$J$968*F109)+0.3*IF(L109&lt;$L$968,L109*F109,$L$968*F109)+0.1*IF(N109&lt;$N$968,N109*F109,$N$968*F109))/F109</f>
        <v>0.4123893805309734</v>
      </c>
      <c r="S109" s="37">
        <f>43000000*(R109*F109)/SUMPRODUCT($R$4:$R$964,$F$4:$F$964)</f>
        <v>22458.887475174797</v>
      </c>
      <c r="T109" s="38">
        <f>S109/F109</f>
        <v>198.75121659446722</v>
      </c>
      <c r="U109" s="38">
        <f>43000000*F109/SUM($F$4:$F$964)</f>
        <v>11196.239501365255</v>
      </c>
      <c r="V109" s="38">
        <f t="shared" si="4"/>
        <v>-11262.647973809542</v>
      </c>
      <c r="W109" s="38">
        <f t="shared" si="5"/>
        <v>-99.669451095659397</v>
      </c>
    </row>
    <row r="110" spans="1:23" x14ac:dyDescent="0.25">
      <c r="A110" s="7" t="s">
        <v>317</v>
      </c>
      <c r="B110" s="7" t="s">
        <v>318</v>
      </c>
      <c r="C110" s="7" t="s">
        <v>319</v>
      </c>
      <c r="D110" s="8">
        <v>2000</v>
      </c>
      <c r="E110" s="8" t="s">
        <v>16</v>
      </c>
      <c r="F110" s="9">
        <v>622</v>
      </c>
      <c r="G110" s="9">
        <v>208</v>
      </c>
      <c r="H110" s="10">
        <f t="shared" si="3"/>
        <v>0.33440514469453375</v>
      </c>
      <c r="I110" s="9">
        <v>266</v>
      </c>
      <c r="J110" s="10">
        <f>I110/F110</f>
        <v>0.42765273311897106</v>
      </c>
      <c r="K110" s="11">
        <v>221</v>
      </c>
      <c r="L110" s="12">
        <f>K110/F110</f>
        <v>0.35530546623794212</v>
      </c>
      <c r="M110" s="9">
        <v>457</v>
      </c>
      <c r="N110" s="16">
        <f>M110/F110</f>
        <v>0.73472668810289388</v>
      </c>
      <c r="O110" s="15">
        <f>(G110+I110+K110)*0.3/F110+M110*0.1/F110</f>
        <v>0.40868167202572347</v>
      </c>
      <c r="P110" s="36">
        <f>43000000*(O110*F110)/SUMPRODUCT($F$4:$F$964,$O$4:$O$964)</f>
        <v>119244.96010422308</v>
      </c>
      <c r="Q110" s="36">
        <f>P110/F110</f>
        <v>191.71215450839722</v>
      </c>
      <c r="R110" s="15">
        <f>(0.3*IF(H110&lt;=$H$968,H110*F110,$H$968*F110)+0.3*IF(J110&lt;=$J$968,J110*F110,$J$968*F110)+0.3*IF(L110&lt;$L$968,L110*F110,$L$968*F110)+0.1*IF(N110&lt;$N$968,N110*F110,$N$968*F110))/F110</f>
        <v>0.40721393780295034</v>
      </c>
      <c r="S110" s="37">
        <f>43000000*(R110*F110)/SUMPRODUCT($R$4:$R$964,$F$4:$F$964)</f>
        <v>122071.79803921115</v>
      </c>
      <c r="T110" s="38">
        <f>S110/F110</f>
        <v>196.2569100308861</v>
      </c>
      <c r="U110" s="38">
        <f>43000000*F110/SUM($F$4:$F$964)</f>
        <v>61628.8581402583</v>
      </c>
      <c r="V110" s="38">
        <f t="shared" si="4"/>
        <v>-60442.939898952849</v>
      </c>
      <c r="W110" s="38">
        <f t="shared" si="5"/>
        <v>-97.175144532078278</v>
      </c>
    </row>
    <row r="111" spans="1:23" x14ac:dyDescent="0.25">
      <c r="A111" s="7" t="s">
        <v>320</v>
      </c>
      <c r="B111" s="7" t="s">
        <v>119</v>
      </c>
      <c r="C111" s="7" t="s">
        <v>321</v>
      </c>
      <c r="D111" s="8">
        <v>1090</v>
      </c>
      <c r="E111" s="8" t="s">
        <v>121</v>
      </c>
      <c r="F111" s="9">
        <v>278</v>
      </c>
      <c r="G111" s="9">
        <v>79</v>
      </c>
      <c r="H111" s="10">
        <f t="shared" si="3"/>
        <v>0.28417266187050361</v>
      </c>
      <c r="I111" s="9">
        <v>78</v>
      </c>
      <c r="J111" s="10">
        <f>I111/F111</f>
        <v>0.2805755395683453</v>
      </c>
      <c r="K111" s="11">
        <v>146</v>
      </c>
      <c r="L111" s="12">
        <f>K111/F111</f>
        <v>0.52517985611510787</v>
      </c>
      <c r="M111" s="9">
        <v>227</v>
      </c>
      <c r="N111" s="16">
        <f>M111/F111</f>
        <v>0.81654676258992809</v>
      </c>
      <c r="O111" s="15">
        <f>(G111+I111+K111)*0.3/F111+M111*0.1/F111</f>
        <v>0.40863309352517985</v>
      </c>
      <c r="P111" s="36">
        <f>43000000*(O111*F111)/SUMPRODUCT($F$4:$F$964,$O$4:$O$964)</f>
        <v>53289.643854601658</v>
      </c>
      <c r="Q111" s="36">
        <f>P111/F111</f>
        <v>191.6893663834592</v>
      </c>
      <c r="R111" s="15">
        <f>(0.3*IF(H111&lt;=$H$968,H111*F111,$H$968*F111)+0.3*IF(J111&lt;=$J$968,J111*F111,$J$968*F111)+0.3*IF(L111&lt;$L$968,L111*F111,$L$968*F111)+0.1*IF(N111&lt;$N$968,N111*F111,$N$968*F111))/F111</f>
        <v>0.37826163153587083</v>
      </c>
      <c r="S111" s="37">
        <f>43000000*(R111*F111)/SUMPRODUCT($R$4:$R$964,$F$4:$F$964)</f>
        <v>50680.327176771738</v>
      </c>
      <c r="T111" s="38">
        <f>S111/F111</f>
        <v>182.30333516824365</v>
      </c>
      <c r="U111" s="38">
        <f>43000000*F111/SUM($F$4:$F$964)</f>
        <v>27544.730808668501</v>
      </c>
      <c r="V111" s="38">
        <f t="shared" si="4"/>
        <v>-23135.596368103237</v>
      </c>
      <c r="W111" s="38">
        <f t="shared" si="5"/>
        <v>-83.221569669435823</v>
      </c>
    </row>
    <row r="112" spans="1:23" x14ac:dyDescent="0.25">
      <c r="A112" s="7" t="s">
        <v>322</v>
      </c>
      <c r="B112" s="7" t="s">
        <v>323</v>
      </c>
      <c r="C112" s="7" t="s">
        <v>97</v>
      </c>
      <c r="D112" s="8">
        <v>9300</v>
      </c>
      <c r="E112" s="8" t="s">
        <v>303</v>
      </c>
      <c r="F112" s="9">
        <v>467</v>
      </c>
      <c r="G112" s="9">
        <v>223</v>
      </c>
      <c r="H112" s="10">
        <f t="shared" si="3"/>
        <v>0.47751605995717344</v>
      </c>
      <c r="I112" s="9">
        <v>189</v>
      </c>
      <c r="J112" s="10">
        <f>I112/F112</f>
        <v>0.40471092077087795</v>
      </c>
      <c r="K112" s="11">
        <v>155</v>
      </c>
      <c r="L112" s="12">
        <f>K112/F112</f>
        <v>0.33190578158458245</v>
      </c>
      <c r="M112" s="9">
        <v>207</v>
      </c>
      <c r="N112" s="16">
        <f>M112/F112</f>
        <v>0.44325481798715205</v>
      </c>
      <c r="O112" s="15">
        <f>(G112+I112+K112)*0.3/F112+M112*0.1/F112</f>
        <v>0.40856531049250533</v>
      </c>
      <c r="P112" s="36">
        <f>43000000*(O112*F112)/SUMPRODUCT($F$4:$F$964,$O$4:$O$964)</f>
        <v>89504.084924806302</v>
      </c>
      <c r="Q112" s="36">
        <f>P112/F112</f>
        <v>191.65756943213341</v>
      </c>
      <c r="R112" s="15">
        <f>(0.3*IF(H112&lt;=$H$968,H112*F112,$H$968*F112)+0.3*IF(J112&lt;=$J$968,J112*F112,$J$968*F112)+0.3*IF(L112&lt;$L$968,L112*F112,$L$968*F112)+0.1*IF(N112&lt;$N$968,N112*F112,$N$968*F112))/F112</f>
        <v>0.40856531049250538</v>
      </c>
      <c r="S112" s="37">
        <f>43000000*(R112*F112)/SUMPRODUCT($R$4:$R$964,$F$4:$F$964)</f>
        <v>91956.131550715712</v>
      </c>
      <c r="T112" s="38">
        <f>S112/F112</f>
        <v>196.90820460538697</v>
      </c>
      <c r="U112" s="38">
        <f>43000000*F112/SUM($F$4:$F$964)</f>
        <v>46271.18448794313</v>
      </c>
      <c r="V112" s="38">
        <f t="shared" si="4"/>
        <v>-45684.947062772582</v>
      </c>
      <c r="W112" s="38">
        <f t="shared" si="5"/>
        <v>-97.826439106579144</v>
      </c>
    </row>
    <row r="113" spans="1:23" x14ac:dyDescent="0.25">
      <c r="A113" s="7" t="s">
        <v>324</v>
      </c>
      <c r="B113" s="7" t="s">
        <v>275</v>
      </c>
      <c r="C113" s="7" t="s">
        <v>276</v>
      </c>
      <c r="D113" s="8">
        <v>2018</v>
      </c>
      <c r="E113" s="8" t="s">
        <v>16</v>
      </c>
      <c r="F113" s="9">
        <v>87</v>
      </c>
      <c r="G113" s="9">
        <v>19</v>
      </c>
      <c r="H113" s="10">
        <f t="shared" si="3"/>
        <v>0.21839080459770116</v>
      </c>
      <c r="I113" s="9">
        <v>9</v>
      </c>
      <c r="J113" s="10">
        <f>I113/F113</f>
        <v>0.10344827586206896</v>
      </c>
      <c r="K113" s="11">
        <v>76</v>
      </c>
      <c r="L113" s="12">
        <f>K113/F113</f>
        <v>0.87356321839080464</v>
      </c>
      <c r="M113" s="9">
        <v>43</v>
      </c>
      <c r="N113" s="16">
        <f>M113/F113</f>
        <v>0.4942528735632184</v>
      </c>
      <c r="O113" s="15">
        <f>(G113+I113+K113)*0.3/F113+M113*0.1/F113</f>
        <v>0.40804597701149425</v>
      </c>
      <c r="P113" s="36">
        <f>43000000*(O113*F113)/SUMPRODUCT($F$4:$F$964,$O$4:$O$964)</f>
        <v>16653.013704563018</v>
      </c>
      <c r="Q113" s="36">
        <f>P113/F113</f>
        <v>191.41395062716111</v>
      </c>
      <c r="R113" s="15">
        <f>(0.3*IF(H113&lt;=$H$968,H113*F113,$H$968*F113)+0.3*IF(J113&lt;=$J$968,J113*F113,$J$968*F113)+0.3*IF(L113&lt;$L$968,L113*F113,$L$968*F113)+0.1*IF(N113&lt;$N$968,N113*F113,$N$968*F113))/F113</f>
        <v>0.28280924801095281</v>
      </c>
      <c r="S113" s="37">
        <f>43000000*(R113*F113)/SUMPRODUCT($R$4:$R$964,$F$4:$F$964)</f>
        <v>11858.102012606456</v>
      </c>
      <c r="T113" s="38">
        <f>S113/F113</f>
        <v>136.30002313340754</v>
      </c>
      <c r="U113" s="38">
        <f>43000000*F113/SUM($F$4:$F$964)</f>
        <v>8620.1135983962577</v>
      </c>
      <c r="V113" s="38">
        <f t="shared" si="4"/>
        <v>-3237.9884142101982</v>
      </c>
      <c r="W113" s="38">
        <f t="shared" si="5"/>
        <v>-37.218257634599709</v>
      </c>
    </row>
    <row r="114" spans="1:23" x14ac:dyDescent="0.25">
      <c r="A114" s="7" t="s">
        <v>325</v>
      </c>
      <c r="B114" s="7" t="s">
        <v>326</v>
      </c>
      <c r="C114" s="7" t="s">
        <v>327</v>
      </c>
      <c r="D114" s="8">
        <v>8500</v>
      </c>
      <c r="E114" s="8" t="s">
        <v>190</v>
      </c>
      <c r="F114" s="9">
        <v>147</v>
      </c>
      <c r="G114" s="9">
        <v>71</v>
      </c>
      <c r="H114" s="10">
        <f t="shared" si="3"/>
        <v>0.48299319727891155</v>
      </c>
      <c r="I114" s="9">
        <v>36</v>
      </c>
      <c r="J114" s="10">
        <f>I114/F114</f>
        <v>0.24489795918367346</v>
      </c>
      <c r="K114" s="11">
        <v>80</v>
      </c>
      <c r="L114" s="12">
        <f>K114/F114</f>
        <v>0.54421768707482998</v>
      </c>
      <c r="M114" s="9">
        <v>37</v>
      </c>
      <c r="N114" s="16">
        <f>M114/F114</f>
        <v>0.25170068027210885</v>
      </c>
      <c r="O114" s="15">
        <f>(G114+I114+K114)*0.3/F114+M114*0.1/F114</f>
        <v>0.4068027210884354</v>
      </c>
      <c r="P114" s="36">
        <f>43000000*(O114*F114)/SUMPRODUCT($F$4:$F$964,$O$4:$O$964)</f>
        <v>28052.118860080802</v>
      </c>
      <c r="Q114" s="36">
        <f>P114/F114</f>
        <v>190.83074054476737</v>
      </c>
      <c r="R114" s="15">
        <f>(0.3*IF(H114&lt;=$H$968,H114*F114,$H$968*F114)+0.3*IF(J114&lt;=$J$968,J114*F114,$J$968*F114)+0.3*IF(L114&lt;$L$968,L114*F114,$L$968*F114)+0.1*IF(N114&lt;$N$968,N114*F114,$N$968*F114))/F114</f>
        <v>0.38036965148268631</v>
      </c>
      <c r="S114" s="37">
        <f>43000000*(R114*F114)/SUMPRODUCT($R$4:$R$964,$F$4:$F$964)</f>
        <v>26947.936537302638</v>
      </c>
      <c r="T114" s="38">
        <f>S114/F114</f>
        <v>183.3192961721268</v>
      </c>
      <c r="U114" s="38">
        <f>43000000*F114/SUM($F$4:$F$964)</f>
        <v>14565.019528324712</v>
      </c>
      <c r="V114" s="38">
        <f t="shared" si="4"/>
        <v>-12382.917008977925</v>
      </c>
      <c r="W114" s="38">
        <f t="shared" si="5"/>
        <v>-84.237530673318972</v>
      </c>
    </row>
    <row r="115" spans="1:23" x14ac:dyDescent="0.25">
      <c r="A115" s="7" t="s">
        <v>328</v>
      </c>
      <c r="B115" s="7" t="s">
        <v>329</v>
      </c>
      <c r="C115" s="7" t="s">
        <v>330</v>
      </c>
      <c r="D115" s="8">
        <v>2018</v>
      </c>
      <c r="E115" s="8" t="s">
        <v>16</v>
      </c>
      <c r="F115" s="9">
        <v>763</v>
      </c>
      <c r="G115" s="9">
        <v>309</v>
      </c>
      <c r="H115" s="10">
        <f t="shared" si="3"/>
        <v>0.40498034076015726</v>
      </c>
      <c r="I115" s="9">
        <v>361</v>
      </c>
      <c r="J115" s="10">
        <f>I115/F115</f>
        <v>0.47313237221494103</v>
      </c>
      <c r="K115" s="11">
        <v>175</v>
      </c>
      <c r="L115" s="12">
        <f>K115/F115</f>
        <v>0.22935779816513763</v>
      </c>
      <c r="M115" s="9">
        <v>566</v>
      </c>
      <c r="N115" s="16">
        <f>M115/F115</f>
        <v>0.74180865006553076</v>
      </c>
      <c r="O115" s="15">
        <f>(G115+I115+K115)*0.3/F115+M115*0.1/F115</f>
        <v>0.40642201834862385</v>
      </c>
      <c r="P115" s="36">
        <f>43000000*(O115*F115)/SUMPRODUCT($F$4:$F$964,$O$4:$O$964)</f>
        <v>145467.59295168993</v>
      </c>
      <c r="Q115" s="36">
        <f>P115/F115</f>
        <v>190.65215327875484</v>
      </c>
      <c r="R115" s="15">
        <f>(0.3*IF(H115&lt;=$H$968,H115*F115,$H$968*F115)+0.3*IF(J115&lt;=$J$968,J115*F115,$J$968*F115)+0.3*IF(L115&lt;$L$968,L115*F115,$L$968*F115)+0.1*IF(N115&lt;$N$968,N115*F115,$N$968*F115))/F115</f>
        <v>0.40424608792958699</v>
      </c>
      <c r="S115" s="37">
        <f>43000000*(R115*F115)/SUMPRODUCT($R$4:$R$964,$F$4:$F$964)</f>
        <v>148652.66045132684</v>
      </c>
      <c r="T115" s="38">
        <f>S115/F115</f>
        <v>194.82655367146376</v>
      </c>
      <c r="U115" s="38">
        <f>43000000*F115/SUM($F$4:$F$964)</f>
        <v>75599.387075590173</v>
      </c>
      <c r="V115" s="38">
        <f t="shared" si="4"/>
        <v>-73053.273375736666</v>
      </c>
      <c r="W115" s="38">
        <f t="shared" si="5"/>
        <v>-95.74478817265593</v>
      </c>
    </row>
    <row r="116" spans="1:23" x14ac:dyDescent="0.25">
      <c r="A116" s="7" t="s">
        <v>331</v>
      </c>
      <c r="B116" s="7" t="s">
        <v>332</v>
      </c>
      <c r="C116" s="7" t="s">
        <v>267</v>
      </c>
      <c r="D116" s="8">
        <v>1750</v>
      </c>
      <c r="E116" s="8" t="s">
        <v>333</v>
      </c>
      <c r="F116" s="9">
        <v>97</v>
      </c>
      <c r="G116" s="9">
        <v>45</v>
      </c>
      <c r="H116" s="10">
        <f t="shared" si="3"/>
        <v>0.46391752577319589</v>
      </c>
      <c r="I116" s="9">
        <v>40</v>
      </c>
      <c r="J116" s="10">
        <f>I116/F116</f>
        <v>0.41237113402061853</v>
      </c>
      <c r="K116" s="11">
        <v>33</v>
      </c>
      <c r="L116" s="12">
        <f>K116/F116</f>
        <v>0.34020618556701032</v>
      </c>
      <c r="M116" s="9">
        <v>36</v>
      </c>
      <c r="N116" s="16">
        <f>M116/F116</f>
        <v>0.37113402061855671</v>
      </c>
      <c r="O116" s="15">
        <f>(G116+I116+K116)*0.3/F116+M116*0.1/F116</f>
        <v>0.40206185567010305</v>
      </c>
      <c r="P116" s="36">
        <f>43000000*(O116*F116)/SUMPRODUCT($F$4:$F$964,$O$4:$O$964)</f>
        <v>18294.860126139651</v>
      </c>
      <c r="Q116" s="36">
        <f>P116/F116</f>
        <v>188.6068054241201</v>
      </c>
      <c r="R116" s="15">
        <f>(0.3*IF(H116&lt;=$H$968,H116*F116,$H$968*F116)+0.3*IF(J116&lt;=$J$968,J116*F116,$J$968*F116)+0.3*IF(L116&lt;$L$968,L116*F116,$L$968*F116)+0.1*IF(N116&lt;$N$968,N116*F116,$N$968*F116))/F116</f>
        <v>0.40206185567010311</v>
      </c>
      <c r="S116" s="37">
        <f>43000000*(R116*F116)/SUMPRODUCT($R$4:$R$964,$F$4:$F$964)</f>
        <v>18796.064625146289</v>
      </c>
      <c r="T116" s="38">
        <f>S116/F116</f>
        <v>193.7738621149102</v>
      </c>
      <c r="U116" s="38">
        <f>43000000*F116/SUM($F$4:$F$964)</f>
        <v>9610.9312533843331</v>
      </c>
      <c r="V116" s="38">
        <f t="shared" si="4"/>
        <v>-9185.1333717619564</v>
      </c>
      <c r="W116" s="38">
        <f t="shared" si="5"/>
        <v>-94.692096616102376</v>
      </c>
    </row>
    <row r="117" spans="1:23" x14ac:dyDescent="0.25">
      <c r="A117" s="7" t="s">
        <v>334</v>
      </c>
      <c r="B117" s="7" t="s">
        <v>335</v>
      </c>
      <c r="C117" s="7" t="s">
        <v>327</v>
      </c>
      <c r="D117" s="8">
        <v>8400</v>
      </c>
      <c r="E117" s="8" t="s">
        <v>273</v>
      </c>
      <c r="F117" s="9">
        <v>466</v>
      </c>
      <c r="G117" s="9">
        <v>219</v>
      </c>
      <c r="H117" s="10">
        <f t="shared" si="3"/>
        <v>0.46995708154506438</v>
      </c>
      <c r="I117" s="9">
        <v>211</v>
      </c>
      <c r="J117" s="10">
        <f>I117/F117</f>
        <v>0.45278969957081544</v>
      </c>
      <c r="K117" s="11">
        <v>113</v>
      </c>
      <c r="L117" s="12">
        <f>K117/F117</f>
        <v>0.24248927038626608</v>
      </c>
      <c r="M117" s="9">
        <v>243</v>
      </c>
      <c r="N117" s="16">
        <f>M117/F117</f>
        <v>0.52145922746781115</v>
      </c>
      <c r="O117" s="15">
        <f>(G117+I117+K117)*0.3/F117+M117*0.1/F117</f>
        <v>0.40171673819742493</v>
      </c>
      <c r="P117" s="36">
        <f>43000000*(O117*F117)/SUMPRODUCT($F$4:$F$964,$O$4:$O$964)</f>
        <v>87815.328605470349</v>
      </c>
      <c r="Q117" s="36">
        <f>P117/F117</f>
        <v>188.44491117053724</v>
      </c>
      <c r="R117" s="15">
        <f>(0.3*IF(H117&lt;=$H$968,H117*F117,$H$968*F117)+0.3*IF(J117&lt;=$J$968,J117*F117,$J$968*F117)+0.3*IF(L117&lt;$L$968,L117*F117,$L$968*F117)+0.1*IF(N117&lt;$N$968,N117*F117,$N$968*F117))/F117</f>
        <v>0.40171673819742493</v>
      </c>
      <c r="S117" s="37">
        <f>43000000*(R117*F117)/SUMPRODUCT($R$4:$R$964,$F$4:$F$964)</f>
        <v>90221.110200702213</v>
      </c>
      <c r="T117" s="38">
        <f>S117/F117</f>
        <v>193.60753261953263</v>
      </c>
      <c r="U117" s="38">
        <f>43000000*F117/SUM($F$4:$F$964)</f>
        <v>46172.102722444324</v>
      </c>
      <c r="V117" s="38">
        <f t="shared" si="4"/>
        <v>-44049.007478257889</v>
      </c>
      <c r="W117" s="38">
        <f t="shared" si="5"/>
        <v>-94.525767120724808</v>
      </c>
    </row>
    <row r="118" spans="1:23" x14ac:dyDescent="0.25">
      <c r="A118" s="7" t="s">
        <v>336</v>
      </c>
      <c r="B118" s="7" t="s">
        <v>337</v>
      </c>
      <c r="C118" s="7" t="s">
        <v>126</v>
      </c>
      <c r="D118" s="8">
        <v>3960</v>
      </c>
      <c r="E118" s="8" t="s">
        <v>338</v>
      </c>
      <c r="F118" s="9">
        <v>75</v>
      </c>
      <c r="G118" s="9">
        <v>47</v>
      </c>
      <c r="H118" s="10">
        <f t="shared" si="3"/>
        <v>0.62666666666666671</v>
      </c>
      <c r="I118" s="9">
        <v>37</v>
      </c>
      <c r="J118" s="10">
        <f>I118/F118</f>
        <v>0.49333333333333335</v>
      </c>
      <c r="K118" s="11">
        <v>16</v>
      </c>
      <c r="L118" s="12">
        <f>K118/F118</f>
        <v>0.21333333333333335</v>
      </c>
      <c r="M118" s="9">
        <v>1</v>
      </c>
      <c r="N118" s="16">
        <f>M118/F118</f>
        <v>1.3333333333333334E-2</v>
      </c>
      <c r="O118" s="15">
        <f>(G118+I118+K118)*0.3/F118+M118*0.1/F118</f>
        <v>0.40133333333333338</v>
      </c>
      <c r="P118" s="36">
        <f>43000000*(O118*F118)/SUMPRODUCT($F$4:$F$964,$O$4:$O$964)</f>
        <v>14119.879225559067</v>
      </c>
      <c r="Q118" s="36">
        <f>P118/F118</f>
        <v>188.26505634078757</v>
      </c>
      <c r="R118" s="15">
        <f>(0.3*IF(H118&lt;=$H$968,H118*F118,$H$968*F118)+0.3*IF(J118&lt;=$J$968,J118*F118,$J$968*F118)+0.3*IF(L118&lt;$L$968,L118*F118,$L$968*F118)+0.1*IF(N118&lt;$N$968,N118*F118,$N$968*F118))/F118</f>
        <v>0.39062202583993499</v>
      </c>
      <c r="S118" s="37">
        <f>43000000*(R118*F118)/SUMPRODUCT($R$4:$R$964,$F$4:$F$964)</f>
        <v>14119.532387871121</v>
      </c>
      <c r="T118" s="38">
        <f>S118/F118</f>
        <v>188.26043183828162</v>
      </c>
      <c r="U118" s="38">
        <f>43000000*F118/SUM($F$4:$F$964)</f>
        <v>7431.1324124105668</v>
      </c>
      <c r="V118" s="38">
        <f t="shared" si="4"/>
        <v>-6688.3999754605538</v>
      </c>
      <c r="W118" s="38">
        <f t="shared" si="5"/>
        <v>-89.178666339473793</v>
      </c>
    </row>
    <row r="119" spans="1:23" x14ac:dyDescent="0.25">
      <c r="A119" s="7" t="s">
        <v>339</v>
      </c>
      <c r="B119" s="7" t="s">
        <v>340</v>
      </c>
      <c r="C119" s="7" t="s">
        <v>341</v>
      </c>
      <c r="D119" s="8">
        <v>2830</v>
      </c>
      <c r="E119" s="8" t="s">
        <v>342</v>
      </c>
      <c r="F119" s="9">
        <v>632</v>
      </c>
      <c r="G119" s="9">
        <v>295</v>
      </c>
      <c r="H119" s="10">
        <f t="shared" si="3"/>
        <v>0.46677215189873417</v>
      </c>
      <c r="I119" s="9">
        <v>302</v>
      </c>
      <c r="J119" s="10">
        <f>I119/F119</f>
        <v>0.47784810126582278</v>
      </c>
      <c r="K119" s="11">
        <v>149</v>
      </c>
      <c r="L119" s="12">
        <f>K119/F119</f>
        <v>0.23575949367088608</v>
      </c>
      <c r="M119" s="9">
        <v>295</v>
      </c>
      <c r="N119" s="16">
        <f>M119/F119</f>
        <v>0.46677215189873417</v>
      </c>
      <c r="O119" s="15">
        <f>(G119+I119+K119)*0.3/F119+M119*0.1/F119</f>
        <v>0.40079113924050636</v>
      </c>
      <c r="P119" s="36">
        <f>43000000*(O119*F119)/SUMPRODUCT($F$4:$F$964,$O$4:$O$964)</f>
        <v>118822.77102438909</v>
      </c>
      <c r="Q119" s="36">
        <f>P119/F119</f>
        <v>188.01071364618528</v>
      </c>
      <c r="R119" s="15">
        <f>(0.3*IF(H119&lt;=$H$968,H119*F119,$H$968*F119)+0.3*IF(J119&lt;=$J$968,J119*F119,$J$968*F119)+0.3*IF(L119&lt;$L$968,L119*F119,$L$968*F119)+0.1*IF(N119&lt;$N$968,N119*F119,$N$968*F119))/F119</f>
        <v>0.4007911392405063</v>
      </c>
      <c r="S119" s="37">
        <f>43000000*(R119*F119)/SUMPRODUCT($R$4:$R$964,$F$4:$F$964)</f>
        <v>122078.02998845014</v>
      </c>
      <c r="T119" s="38">
        <f>S119/F119</f>
        <v>193.16143985514265</v>
      </c>
      <c r="U119" s="38">
        <f>43000000*F119/SUM($F$4:$F$964)</f>
        <v>62619.675795246381</v>
      </c>
      <c r="V119" s="38">
        <f t="shared" si="4"/>
        <v>-59458.354193203762</v>
      </c>
      <c r="W119" s="38">
        <f t="shared" si="5"/>
        <v>-94.07967435633482</v>
      </c>
    </row>
    <row r="120" spans="1:23" x14ac:dyDescent="0.25">
      <c r="A120" s="7" t="s">
        <v>343</v>
      </c>
      <c r="B120" s="7" t="s">
        <v>344</v>
      </c>
      <c r="C120" s="7" t="s">
        <v>100</v>
      </c>
      <c r="D120" s="8">
        <v>1081</v>
      </c>
      <c r="E120" s="8" t="s">
        <v>345</v>
      </c>
      <c r="F120" s="9">
        <v>484</v>
      </c>
      <c r="G120" s="9">
        <v>125</v>
      </c>
      <c r="H120" s="10">
        <f t="shared" si="3"/>
        <v>0.25826446280991733</v>
      </c>
      <c r="I120" s="9">
        <v>157</v>
      </c>
      <c r="J120" s="10">
        <f>I120/F120</f>
        <v>0.32438016528925617</v>
      </c>
      <c r="K120" s="11">
        <v>238</v>
      </c>
      <c r="L120" s="12">
        <f>K120/F120</f>
        <v>0.49173553719008267</v>
      </c>
      <c r="M120" s="9">
        <v>372</v>
      </c>
      <c r="N120" s="16">
        <f>M120/F120</f>
        <v>0.76859504132231404</v>
      </c>
      <c r="O120" s="15">
        <f>(G120+I120+K120)*0.3/F120+M120*0.1/F120</f>
        <v>0.39917355371900826</v>
      </c>
      <c r="P120" s="36">
        <f>43000000*(O120*F120)/SUMPRODUCT($F$4:$F$964,$O$4:$O$964)</f>
        <v>90629.922471030281</v>
      </c>
      <c r="Q120" s="36">
        <f>P120/F120</f>
        <v>187.25190593188074</v>
      </c>
      <c r="R120" s="15">
        <f>(0.3*IF(H120&lt;=$H$968,H120*F120,$H$968*F120)+0.3*IF(J120&lt;=$J$968,J120*F120,$J$968*F120)+0.3*IF(L120&lt;$L$968,L120*F120,$L$968*F120)+0.1*IF(N120&lt;$N$968,N120*F120,$N$968*F120))/F120</f>
        <v>0.38363055953396824</v>
      </c>
      <c r="S120" s="37">
        <f>43000000*(R120*F120)/SUMPRODUCT($R$4:$R$964,$F$4:$F$964)</f>
        <v>89487.19174266269</v>
      </c>
      <c r="T120" s="38">
        <f>S120/F120</f>
        <v>184.89089203029482</v>
      </c>
      <c r="U120" s="38">
        <f>43000000*F120/SUM($F$4:$F$964)</f>
        <v>47955.57450142286</v>
      </c>
      <c r="V120" s="38">
        <f t="shared" si="4"/>
        <v>-41531.61724123983</v>
      </c>
      <c r="W120" s="38">
        <f t="shared" si="5"/>
        <v>-85.809126531486996</v>
      </c>
    </row>
    <row r="121" spans="1:23" x14ac:dyDescent="0.25">
      <c r="A121" s="7" t="s">
        <v>346</v>
      </c>
      <c r="B121" s="7" t="s">
        <v>347</v>
      </c>
      <c r="C121" s="7" t="s">
        <v>33</v>
      </c>
      <c r="D121" s="8">
        <v>2800</v>
      </c>
      <c r="E121" s="8" t="s">
        <v>169</v>
      </c>
      <c r="F121" s="9">
        <v>260</v>
      </c>
      <c r="G121" s="9">
        <v>120</v>
      </c>
      <c r="H121" s="10">
        <f t="shared" si="3"/>
        <v>0.46153846153846156</v>
      </c>
      <c r="I121" s="9">
        <v>99</v>
      </c>
      <c r="J121" s="10">
        <f>I121/F121</f>
        <v>0.38076923076923075</v>
      </c>
      <c r="K121" s="11">
        <v>80</v>
      </c>
      <c r="L121" s="12">
        <f>K121/F121</f>
        <v>0.30769230769230771</v>
      </c>
      <c r="M121" s="9">
        <v>140</v>
      </c>
      <c r="N121" s="16">
        <f>M121/F121</f>
        <v>0.53846153846153844</v>
      </c>
      <c r="O121" s="15">
        <f>(G121+I121+K121)*0.3/F121+M121*0.1/F121</f>
        <v>0.39884615384615385</v>
      </c>
      <c r="P121" s="36">
        <f>43000000*(O121*F121)/SUMPRODUCT($F$4:$F$964,$O$4:$O$964)</f>
        <v>48645.563976427744</v>
      </c>
      <c r="Q121" s="36">
        <f>P121/F121</f>
        <v>187.09832298626054</v>
      </c>
      <c r="R121" s="15">
        <f>(0.3*IF(H121&lt;=$H$968,H121*F121,$H$968*F121)+0.3*IF(J121&lt;=$J$968,J121*F121,$J$968*F121)+0.3*IF(L121&lt;$L$968,L121*F121,$L$968*F121)+0.1*IF(N121&lt;$N$968,N121*F121,$N$968*F121))/F121</f>
        <v>0.39884615384615385</v>
      </c>
      <c r="S121" s="37">
        <f>43000000*(R121*F121)/SUMPRODUCT($R$4:$R$964,$F$4:$F$964)</f>
        <v>49978.253887888983</v>
      </c>
      <c r="T121" s="38">
        <f>S121/F121</f>
        <v>192.22405341495764</v>
      </c>
      <c r="U121" s="38">
        <f>43000000*F121/SUM($F$4:$F$964)</f>
        <v>25761.259029689965</v>
      </c>
      <c r="V121" s="38">
        <f t="shared" si="4"/>
        <v>-24216.994858199017</v>
      </c>
      <c r="W121" s="38">
        <f t="shared" si="5"/>
        <v>-93.142287916149812</v>
      </c>
    </row>
    <row r="122" spans="1:23" x14ac:dyDescent="0.25">
      <c r="A122" s="7" t="s">
        <v>348</v>
      </c>
      <c r="B122" s="7" t="s">
        <v>349</v>
      </c>
      <c r="C122" s="7" t="s">
        <v>44</v>
      </c>
      <c r="D122" s="20">
        <v>3600</v>
      </c>
      <c r="E122" s="20" t="s">
        <v>142</v>
      </c>
      <c r="F122" s="9">
        <v>1049</v>
      </c>
      <c r="G122" s="9">
        <v>583.5</v>
      </c>
      <c r="H122" s="10">
        <f t="shared" si="3"/>
        <v>0.55624404194470922</v>
      </c>
      <c r="I122" s="9">
        <v>479</v>
      </c>
      <c r="J122" s="10">
        <f>I122/F122</f>
        <v>0.45662535748331745</v>
      </c>
      <c r="K122" s="11">
        <v>156.5</v>
      </c>
      <c r="L122" s="12">
        <f>K122/F122</f>
        <v>0.14918970448045757</v>
      </c>
      <c r="M122" s="9">
        <v>484.5</v>
      </c>
      <c r="N122" s="16">
        <f>M122/F122</f>
        <v>0.46186844613918016</v>
      </c>
      <c r="O122" s="15">
        <f>(G122+I122+K122)*0.3/F122+M122*0.1/F122</f>
        <v>0.39480457578646333</v>
      </c>
      <c r="P122" s="36">
        <f>43000000*(O122*F122)/SUMPRODUCT($F$4:$F$964,$O$4:$O$964)</f>
        <v>194277.34157027531</v>
      </c>
      <c r="Q122" s="36">
        <f>P122/F122</f>
        <v>185.20242285059609</v>
      </c>
      <c r="R122" s="15">
        <f>(0.3*IF(H122&lt;=$H$968,H122*F122,$H$968*F122)+0.3*IF(J122&lt;=$J$968,J122*F122,$J$968*F122)+0.3*IF(L122&lt;$L$968,L122*F122,$L$968*F122)+0.1*IF(N122&lt;$N$968,N122*F122,$N$968*F122))/F122</f>
        <v>0.39480457578646327</v>
      </c>
      <c r="S122" s="37">
        <f>43000000*(R122*F122)/SUMPRODUCT($R$4:$R$964,$F$4:$F$964)</f>
        <v>199599.74780780351</v>
      </c>
      <c r="T122" s="38">
        <f>S122/F122</f>
        <v>190.27621335348286</v>
      </c>
      <c r="U122" s="38">
        <f>43000000*F122/SUM($F$4:$F$964)</f>
        <v>103936.77200824913</v>
      </c>
      <c r="V122" s="38">
        <f t="shared" si="4"/>
        <v>-95662.975799554377</v>
      </c>
      <c r="W122" s="38">
        <f t="shared" si="5"/>
        <v>-91.194447854675033</v>
      </c>
    </row>
    <row r="123" spans="1:23" x14ac:dyDescent="0.25">
      <c r="A123" s="7" t="s">
        <v>350</v>
      </c>
      <c r="B123" s="7" t="s">
        <v>351</v>
      </c>
      <c r="C123" s="7" t="s">
        <v>352</v>
      </c>
      <c r="D123" s="8">
        <v>9100</v>
      </c>
      <c r="E123" s="8" t="s">
        <v>353</v>
      </c>
      <c r="F123" s="9">
        <v>398</v>
      </c>
      <c r="G123" s="9">
        <v>182</v>
      </c>
      <c r="H123" s="10">
        <f t="shared" si="3"/>
        <v>0.457286432160804</v>
      </c>
      <c r="I123" s="9">
        <v>176</v>
      </c>
      <c r="J123" s="10">
        <f>I123/F123</f>
        <v>0.44221105527638194</v>
      </c>
      <c r="K123" s="11">
        <v>99</v>
      </c>
      <c r="L123" s="12">
        <f>K123/F123</f>
        <v>0.24874371859296482</v>
      </c>
      <c r="M123" s="9">
        <v>187</v>
      </c>
      <c r="N123" s="16">
        <f>M123/F123</f>
        <v>0.46984924623115576</v>
      </c>
      <c r="O123" s="15">
        <f>(G123+I123+K123)*0.3/F123+M123*0.1/F123</f>
        <v>0.39145728643216082</v>
      </c>
      <c r="P123" s="36">
        <f>43000000*(O123*F123)/SUMPRODUCT($F$4:$F$964,$O$4:$O$964)</f>
        <v>73085.620709039955</v>
      </c>
      <c r="Q123" s="36">
        <f>P123/F123</f>
        <v>183.63221283678379</v>
      </c>
      <c r="R123" s="15">
        <f>(0.3*IF(H123&lt;=$H$968,H123*F123,$H$968*F123)+0.3*IF(J123&lt;=$J$968,J123*F123,$J$968*F123)+0.3*IF(L123&lt;$L$968,L123*F123,$L$968*F123)+0.1*IF(N123&lt;$N$968,N123*F123,$N$968*F123))/F123</f>
        <v>0.39145728643216077</v>
      </c>
      <c r="S123" s="37">
        <f>43000000*(R123*F123)/SUMPRODUCT($R$4:$R$964,$F$4:$F$964)</f>
        <v>75087.868425584398</v>
      </c>
      <c r="T123" s="38">
        <f>S123/F123</f>
        <v>188.66298599393065</v>
      </c>
      <c r="U123" s="38">
        <f>43000000*F123/SUM($F$4:$F$964)</f>
        <v>39434.542668525413</v>
      </c>
      <c r="V123" s="38">
        <f t="shared" si="4"/>
        <v>-35653.325757058985</v>
      </c>
      <c r="W123" s="38">
        <f t="shared" si="5"/>
        <v>-89.581220495122821</v>
      </c>
    </row>
    <row r="124" spans="1:23" x14ac:dyDescent="0.25">
      <c r="A124" s="7" t="s">
        <v>354</v>
      </c>
      <c r="B124" s="7" t="s">
        <v>355</v>
      </c>
      <c r="C124" s="7" t="s">
        <v>356</v>
      </c>
      <c r="D124" s="8">
        <v>2170</v>
      </c>
      <c r="E124" s="8" t="s">
        <v>16</v>
      </c>
      <c r="F124" s="9">
        <v>566</v>
      </c>
      <c r="G124" s="9">
        <v>193</v>
      </c>
      <c r="H124" s="10">
        <f t="shared" si="3"/>
        <v>0.3409893992932862</v>
      </c>
      <c r="I124" s="9">
        <v>251</v>
      </c>
      <c r="J124" s="10">
        <f>I124/F124</f>
        <v>0.44346289752650175</v>
      </c>
      <c r="K124" s="11">
        <v>142</v>
      </c>
      <c r="L124" s="12">
        <f>K124/F124</f>
        <v>0.25088339222614842</v>
      </c>
      <c r="M124" s="9">
        <v>454</v>
      </c>
      <c r="N124" s="16">
        <f>M124/F124</f>
        <v>0.80212014134275622</v>
      </c>
      <c r="O124" s="15">
        <f>(G124+I124+K124)*0.3/F124+M124*0.1/F124</f>
        <v>0.39081272084805652</v>
      </c>
      <c r="P124" s="36">
        <f>43000000*(O124*F124)/SUMPRODUCT($F$4:$F$964,$O$4:$O$964)</f>
        <v>103764.69384364337</v>
      </c>
      <c r="Q124" s="36">
        <f>P124/F124</f>
        <v>183.32984778028865</v>
      </c>
      <c r="R124" s="15">
        <f>(0.3*IF(H124&lt;=$H$968,H124*F124,$H$968*F124)+0.3*IF(J124&lt;=$J$968,J124*F124,$J$968*F124)+0.3*IF(L124&lt;$L$968,L124*F124,$L$968*F124)+0.1*IF(N124&lt;$N$968,N124*F124,$N$968*F124))/F124</f>
        <v>0.38260564130129715</v>
      </c>
      <c r="S124" s="37">
        <f>43000000*(R124*F124)/SUMPRODUCT($R$4:$R$964,$F$4:$F$964)</f>
        <v>104368.66368390032</v>
      </c>
      <c r="T124" s="38">
        <f>S124/F124</f>
        <v>184.3969323037108</v>
      </c>
      <c r="U124" s="38">
        <f>43000000*F124/SUM($F$4:$F$964)</f>
        <v>56080.279272325082</v>
      </c>
      <c r="V124" s="38">
        <f t="shared" si="4"/>
        <v>-48288.384411575236</v>
      </c>
      <c r="W124" s="38">
        <f t="shared" si="5"/>
        <v>-85.315166804902972</v>
      </c>
    </row>
    <row r="125" spans="1:23" x14ac:dyDescent="0.25">
      <c r="A125" s="7" t="s">
        <v>357</v>
      </c>
      <c r="B125" s="7" t="s">
        <v>198</v>
      </c>
      <c r="C125" s="7" t="s">
        <v>199</v>
      </c>
      <c r="D125" s="8">
        <v>1800</v>
      </c>
      <c r="E125" s="8" t="s">
        <v>146</v>
      </c>
      <c r="F125" s="9">
        <v>257</v>
      </c>
      <c r="G125" s="9">
        <v>84</v>
      </c>
      <c r="H125" s="10">
        <f t="shared" si="3"/>
        <v>0.32684824902723736</v>
      </c>
      <c r="I125" s="9">
        <v>95</v>
      </c>
      <c r="J125" s="10">
        <f>I125/F125</f>
        <v>0.36964980544747084</v>
      </c>
      <c r="K125" s="11">
        <v>98</v>
      </c>
      <c r="L125" s="12">
        <f>K125/F125</f>
        <v>0.38132295719844356</v>
      </c>
      <c r="M125" s="9">
        <v>168</v>
      </c>
      <c r="N125" s="16">
        <f>M125/F125</f>
        <v>0.65369649805447472</v>
      </c>
      <c r="O125" s="15">
        <f>(G125+I125+K125)*0.3/F125+M125*0.1/F125</f>
        <v>0.38871595330739295</v>
      </c>
      <c r="P125" s="36">
        <f>43000000*(O125*F125)/SUMPRODUCT($F$4:$F$964,$O$4:$O$964)</f>
        <v>46862.987861573114</v>
      </c>
      <c r="Q125" s="36">
        <f>P125/F125</f>
        <v>182.3462562707125</v>
      </c>
      <c r="R125" s="15">
        <f>(0.3*IF(H125&lt;=$H$968,H125*F125,$H$968*F125)+0.3*IF(J125&lt;=$J$968,J125*F125,$J$968*F125)+0.3*IF(L125&lt;$L$968,L125*F125,$L$968*F125)+0.1*IF(N125&lt;$N$968,N125*F125,$N$968*F125))/F125</f>
        <v>0.38871595330739295</v>
      </c>
      <c r="S125" s="37">
        <f>43000000*(R125*F125)/SUMPRODUCT($R$4:$R$964,$F$4:$F$964)</f>
        <v>48146.842462874731</v>
      </c>
      <c r="T125" s="38">
        <f>S125/F125</f>
        <v>187.34179946643863</v>
      </c>
      <c r="U125" s="38">
        <f>43000000*F125/SUM($F$4:$F$964)</f>
        <v>25464.013733193544</v>
      </c>
      <c r="V125" s="38">
        <f t="shared" si="4"/>
        <v>-22682.828729681187</v>
      </c>
      <c r="W125" s="38">
        <f t="shared" si="5"/>
        <v>-88.260033967630804</v>
      </c>
    </row>
    <row r="126" spans="1:23" x14ac:dyDescent="0.25">
      <c r="A126" s="7" t="s">
        <v>358</v>
      </c>
      <c r="B126" s="7" t="s">
        <v>359</v>
      </c>
      <c r="C126" s="7" t="s">
        <v>360</v>
      </c>
      <c r="D126" s="8">
        <v>9300</v>
      </c>
      <c r="E126" s="8" t="s">
        <v>303</v>
      </c>
      <c r="F126" s="9">
        <v>157</v>
      </c>
      <c r="G126" s="9">
        <v>86</v>
      </c>
      <c r="H126" s="10">
        <f t="shared" si="3"/>
        <v>0.54777070063694266</v>
      </c>
      <c r="I126" s="9">
        <v>45</v>
      </c>
      <c r="J126" s="10">
        <f>I126/F126</f>
        <v>0.28662420382165604</v>
      </c>
      <c r="K126" s="11">
        <v>50</v>
      </c>
      <c r="L126" s="12">
        <f>K126/F126</f>
        <v>0.31847133757961782</v>
      </c>
      <c r="M126" s="9">
        <v>64</v>
      </c>
      <c r="N126" s="16">
        <f>M126/F126</f>
        <v>0.40764331210191085</v>
      </c>
      <c r="O126" s="15">
        <f>(G126+I126+K126)*0.3/F126+M126*0.1/F126</f>
        <v>0.38662420382165602</v>
      </c>
      <c r="P126" s="36">
        <f>43000000*(O126*F126)/SUMPRODUCT($F$4:$F$964,$O$4:$O$964)</f>
        <v>28474.307939914794</v>
      </c>
      <c r="Q126" s="36">
        <f>P126/F126</f>
        <v>181.36501872557193</v>
      </c>
      <c r="R126" s="15">
        <f>(0.3*IF(H126&lt;=$H$968,H126*F126,$H$968*F126)+0.3*IF(J126&lt;=$J$968,J126*F126,$J$968*F126)+0.3*IF(L126&lt;$L$968,L126*F126,$L$968*F126)+0.1*IF(N126&lt;$N$968,N126*F126,$N$968*F126))/F126</f>
        <v>0.38662420382165602</v>
      </c>
      <c r="S126" s="37">
        <f>43000000*(R126*F126)/SUMPRODUCT($R$4:$R$964,$F$4:$F$964)</f>
        <v>29254.387762727689</v>
      </c>
      <c r="T126" s="38">
        <f>S126/F126</f>
        <v>186.33368001737381</v>
      </c>
      <c r="U126" s="38">
        <f>43000000*F126/SUM($F$4:$F$964)</f>
        <v>15555.837183312788</v>
      </c>
      <c r="V126" s="38">
        <f t="shared" si="4"/>
        <v>-13698.550579414901</v>
      </c>
      <c r="W126" s="38">
        <f t="shared" si="5"/>
        <v>-87.251914518565982</v>
      </c>
    </row>
    <row r="127" spans="1:23" x14ac:dyDescent="0.25">
      <c r="A127" s="7" t="s">
        <v>361</v>
      </c>
      <c r="B127" s="7" t="s">
        <v>295</v>
      </c>
      <c r="C127" s="7" t="s">
        <v>255</v>
      </c>
      <c r="D127" s="8">
        <v>9200</v>
      </c>
      <c r="E127" s="8" t="s">
        <v>296</v>
      </c>
      <c r="F127" s="9">
        <v>118</v>
      </c>
      <c r="G127" s="9">
        <v>60</v>
      </c>
      <c r="H127" s="10">
        <f t="shared" si="3"/>
        <v>0.50847457627118642</v>
      </c>
      <c r="I127" s="9">
        <v>56</v>
      </c>
      <c r="J127" s="10">
        <f>I127/F127</f>
        <v>0.47457627118644069</v>
      </c>
      <c r="K127" s="11">
        <v>21</v>
      </c>
      <c r="L127" s="12">
        <f>K127/F127</f>
        <v>0.17796610169491525</v>
      </c>
      <c r="M127" s="9">
        <v>44</v>
      </c>
      <c r="N127" s="16">
        <f>M127/F127</f>
        <v>0.3728813559322034</v>
      </c>
      <c r="O127" s="15">
        <f>(G127+I127+K127)*0.3/F127+M127*0.1/F127</f>
        <v>0.38559322033898308</v>
      </c>
      <c r="P127" s="36">
        <f>43000000*(O127*F127)/SUMPRODUCT($F$4:$F$964,$O$4:$O$964)</f>
        <v>21344.003480496263</v>
      </c>
      <c r="Q127" s="36">
        <f>P127/F127</f>
        <v>180.88138542793445</v>
      </c>
      <c r="R127" s="15">
        <f>(0.3*IF(H127&lt;=$H$968,H127*F127,$H$968*F127)+0.3*IF(J127&lt;=$J$968,J127*F127,$J$968*F127)+0.3*IF(L127&lt;$L$968,L127*F127,$L$968*F127)+0.1*IF(N127&lt;$N$968,N127*F127,$N$968*F127))/F127</f>
        <v>0.38559322033898297</v>
      </c>
      <c r="S127" s="37">
        <f>43000000*(R127*F127)/SUMPRODUCT($R$4:$R$964,$F$4:$F$964)</f>
        <v>21928.74206267067</v>
      </c>
      <c r="T127" s="38">
        <f>S127/F127</f>
        <v>185.83679714127686</v>
      </c>
      <c r="U127" s="38">
        <f>43000000*F127/SUM($F$4:$F$964)</f>
        <v>11691.648328859292</v>
      </c>
      <c r="V127" s="38">
        <f t="shared" si="4"/>
        <v>-10237.093733811378</v>
      </c>
      <c r="W127" s="38">
        <f t="shared" si="5"/>
        <v>-86.755031642469035</v>
      </c>
    </row>
    <row r="128" spans="1:23" x14ac:dyDescent="0.25">
      <c r="A128" s="7" t="s">
        <v>362</v>
      </c>
      <c r="B128" s="7" t="s">
        <v>363</v>
      </c>
      <c r="C128" s="7" t="s">
        <v>221</v>
      </c>
      <c r="D128" s="8">
        <v>8300</v>
      </c>
      <c r="E128" s="8" t="s">
        <v>364</v>
      </c>
      <c r="F128" s="9">
        <v>72</v>
      </c>
      <c r="G128" s="9">
        <v>40</v>
      </c>
      <c r="H128" s="10">
        <f t="shared" si="3"/>
        <v>0.55555555555555558</v>
      </c>
      <c r="I128" s="9">
        <v>30</v>
      </c>
      <c r="J128" s="10">
        <f>I128/F128</f>
        <v>0.41666666666666669</v>
      </c>
      <c r="K128" s="11">
        <v>14</v>
      </c>
      <c r="L128" s="12">
        <f>K128/F128</f>
        <v>0.19444444444444445</v>
      </c>
      <c r="M128" s="9">
        <v>24</v>
      </c>
      <c r="N128" s="16">
        <f>M128/F128</f>
        <v>0.33333333333333331</v>
      </c>
      <c r="O128" s="15">
        <f>(G128+I128+K128)*0.3/F128+M128*0.1/F128</f>
        <v>0.3833333333333333</v>
      </c>
      <c r="P128" s="36">
        <f>43000000*(O128*F128)/SUMPRODUCT($F$4:$F$964,$O$4:$O$964)</f>
        <v>12947.131781575756</v>
      </c>
      <c r="Q128" s="36">
        <f>P128/F128</f>
        <v>179.82127474410771</v>
      </c>
      <c r="R128" s="15">
        <f>(0.3*IF(H128&lt;=$H$968,H128*F128,$H$968*F128)+0.3*IF(J128&lt;=$J$968,J128*F128,$J$968*F128)+0.3*IF(L128&lt;$L$968,L128*F128,$L$968*F128)+0.1*IF(N128&lt;$N$968,N128*F128,$N$968*F128))/F128</f>
        <v>0.38333333333333336</v>
      </c>
      <c r="S128" s="37">
        <f>43000000*(R128*F128)/SUMPRODUCT($R$4:$R$964,$F$4:$F$964)</f>
        <v>13301.83035010353</v>
      </c>
      <c r="T128" s="38">
        <f>S128/F128</f>
        <v>184.74764375143792</v>
      </c>
      <c r="U128" s="38">
        <f>43000000*F128/SUM($F$4:$F$964)</f>
        <v>7133.8871159141445</v>
      </c>
      <c r="V128" s="38">
        <f t="shared" si="4"/>
        <v>-6167.9432341893853</v>
      </c>
      <c r="W128" s="38">
        <f t="shared" si="5"/>
        <v>-85.665878252630094</v>
      </c>
    </row>
    <row r="129" spans="1:23" x14ac:dyDescent="0.25">
      <c r="A129" s="7" t="s">
        <v>365</v>
      </c>
      <c r="B129" s="7" t="s">
        <v>366</v>
      </c>
      <c r="C129" s="7" t="s">
        <v>47</v>
      </c>
      <c r="D129" s="8">
        <v>8660</v>
      </c>
      <c r="E129" s="8" t="s">
        <v>367</v>
      </c>
      <c r="F129" s="9">
        <v>197</v>
      </c>
      <c r="G129" s="9">
        <v>105</v>
      </c>
      <c r="H129" s="10">
        <f t="shared" si="3"/>
        <v>0.53299492385786806</v>
      </c>
      <c r="I129" s="9">
        <v>63</v>
      </c>
      <c r="J129" s="10">
        <f>I129/F129</f>
        <v>0.31979695431472083</v>
      </c>
      <c r="K129" s="11">
        <v>50</v>
      </c>
      <c r="L129" s="12">
        <f>K129/F129</f>
        <v>0.25380710659898476</v>
      </c>
      <c r="M129" s="9">
        <v>100</v>
      </c>
      <c r="N129" s="16">
        <f>M129/F129</f>
        <v>0.50761421319796951</v>
      </c>
      <c r="O129" s="15">
        <f>(G129+I129+K129)*0.3/F129+M129*0.1/F129</f>
        <v>0.38274111675126898</v>
      </c>
      <c r="P129" s="36">
        <f>43000000*(O129*F129)/SUMPRODUCT($F$4:$F$964,$O$4:$O$964)</f>
        <v>35370.062910536661</v>
      </c>
      <c r="Q129" s="36">
        <f>P129/F129</f>
        <v>179.54346655094753</v>
      </c>
      <c r="R129" s="15">
        <f>(0.3*IF(H129&lt;=$H$968,H129*F129,$H$968*F129)+0.3*IF(J129&lt;=$J$968,J129*F129,$J$968*F129)+0.3*IF(L129&lt;$L$968,L129*F129,$L$968*F129)+0.1*IF(N129&lt;$N$968,N129*F129,$N$968*F129))/F129</f>
        <v>0.38274111675126904</v>
      </c>
      <c r="S129" s="37">
        <f>43000000*(R129*F129)/SUMPRODUCT($R$4:$R$964,$F$4:$F$964)</f>
        <v>36339.058275282834</v>
      </c>
      <c r="T129" s="38">
        <f>S129/F129</f>
        <v>184.4622247476286</v>
      </c>
      <c r="U129" s="38">
        <f>43000000*F129/SUM($F$4:$F$964)</f>
        <v>19519.107803265091</v>
      </c>
      <c r="V129" s="38">
        <f t="shared" si="4"/>
        <v>-16819.950472017743</v>
      </c>
      <c r="W129" s="38">
        <f t="shared" si="5"/>
        <v>-85.38045924882077</v>
      </c>
    </row>
    <row r="130" spans="1:23" x14ac:dyDescent="0.25">
      <c r="A130" s="7" t="s">
        <v>368</v>
      </c>
      <c r="B130" s="7" t="s">
        <v>369</v>
      </c>
      <c r="C130" s="7" t="s">
        <v>250</v>
      </c>
      <c r="D130" s="8">
        <v>2020</v>
      </c>
      <c r="E130" s="8" t="s">
        <v>16</v>
      </c>
      <c r="F130" s="9">
        <v>673</v>
      </c>
      <c r="G130" s="9">
        <v>264</v>
      </c>
      <c r="H130" s="10">
        <f t="shared" si="3"/>
        <v>0.39227340267459138</v>
      </c>
      <c r="I130" s="9">
        <v>296</v>
      </c>
      <c r="J130" s="10">
        <f>I130/F130</f>
        <v>0.43982169390787518</v>
      </c>
      <c r="K130" s="11">
        <v>142</v>
      </c>
      <c r="L130" s="12">
        <f>K130/F130</f>
        <v>0.21099554234769688</v>
      </c>
      <c r="M130" s="9">
        <v>467</v>
      </c>
      <c r="N130" s="16">
        <f>M130/F130</f>
        <v>0.69390787518573549</v>
      </c>
      <c r="O130" s="15">
        <f>(G130+I130+K130)*0.3/F130+M130*0.1/F130</f>
        <v>0.38231797919762256</v>
      </c>
      <c r="P130" s="36">
        <f>43000000*(O130*F130)/SUMPRODUCT($F$4:$F$964,$O$4:$O$964)</f>
        <v>120699.16693476237</v>
      </c>
      <c r="Q130" s="36">
        <f>P130/F130</f>
        <v>179.34497315715063</v>
      </c>
      <c r="R130" s="15">
        <f>(0.3*IF(H130&lt;=$H$968,H130*F130,$H$968*F130)+0.3*IF(J130&lt;=$J$968,J130*F130,$J$968*F130)+0.3*IF(L130&lt;$L$968,L130*F130,$L$968*F130)+0.1*IF(N130&lt;$N$968,N130*F130,$N$968*F130))/F130</f>
        <v>0.38231797919762261</v>
      </c>
      <c r="S130" s="37">
        <f>43000000*(R130*F130)/SUMPRODUCT($R$4:$R$964,$F$4:$F$964)</f>
        <v>124005.83148846515</v>
      </c>
      <c r="T130" s="38">
        <f>S130/F130</f>
        <v>184.25829344497049</v>
      </c>
      <c r="U130" s="38">
        <f>43000000*F130/SUM($F$4:$F$964)</f>
        <v>66682.028180697496</v>
      </c>
      <c r="V130" s="38">
        <f t="shared" si="4"/>
        <v>-57323.803307767652</v>
      </c>
      <c r="W130" s="38">
        <f t="shared" si="5"/>
        <v>-85.176527946162665</v>
      </c>
    </row>
    <row r="131" spans="1:23" x14ac:dyDescent="0.25">
      <c r="A131" s="7" t="s">
        <v>370</v>
      </c>
      <c r="B131" s="7" t="s">
        <v>245</v>
      </c>
      <c r="C131" s="7" t="s">
        <v>172</v>
      </c>
      <c r="D131" s="8">
        <v>3580</v>
      </c>
      <c r="E131" s="8" t="s">
        <v>371</v>
      </c>
      <c r="F131" s="9">
        <v>396</v>
      </c>
      <c r="G131" s="9">
        <v>166</v>
      </c>
      <c r="H131" s="10">
        <f t="shared" si="3"/>
        <v>0.41919191919191917</v>
      </c>
      <c r="I131" s="9">
        <v>186</v>
      </c>
      <c r="J131" s="10">
        <f>I131/F131</f>
        <v>0.46969696969696972</v>
      </c>
      <c r="K131" s="11">
        <v>109</v>
      </c>
      <c r="L131" s="12">
        <f>K131/F131</f>
        <v>0.27525252525252525</v>
      </c>
      <c r="M131" s="9">
        <v>129</v>
      </c>
      <c r="N131" s="16">
        <f>M131/F131</f>
        <v>0.32575757575757575</v>
      </c>
      <c r="O131" s="15">
        <f>(G131+I131+K131)*0.3/F131+M131*0.1/F131</f>
        <v>0.38181818181818178</v>
      </c>
      <c r="P131" s="36">
        <f>43000000*(O131*F131)/SUMPRODUCT($F$4:$F$964,$O$4:$O$964)</f>
        <v>70927.765412110646</v>
      </c>
      <c r="Q131" s="36">
        <f>P131/F131</f>
        <v>179.11051871745113</v>
      </c>
      <c r="R131" s="15">
        <f>(0.3*IF(H131&lt;=$H$968,H131*F131,$H$968*F131)+0.3*IF(J131&lt;=$J$968,J131*F131,$J$968*F131)+0.3*IF(L131&lt;$L$968,L131*F131,$L$968*F131)+0.1*IF(N131&lt;$N$968,N131*F131,$N$968*F131))/F131</f>
        <v>0.38181818181818178</v>
      </c>
      <c r="S131" s="37">
        <f>43000000*(R131*F131)/SUMPRODUCT($R$4:$R$964,$F$4:$F$964)</f>
        <v>72870.896700567144</v>
      </c>
      <c r="T131" s="38">
        <f>S131/F131</f>
        <v>184.01741591052308</v>
      </c>
      <c r="U131" s="38">
        <f>43000000*F131/SUM($F$4:$F$964)</f>
        <v>39236.379137527794</v>
      </c>
      <c r="V131" s="38">
        <f t="shared" si="4"/>
        <v>-33634.51756303935</v>
      </c>
      <c r="W131" s="38">
        <f t="shared" si="5"/>
        <v>-84.935650411715258</v>
      </c>
    </row>
    <row r="132" spans="1:23" x14ac:dyDescent="0.25">
      <c r="A132" s="7" t="s">
        <v>372</v>
      </c>
      <c r="B132" s="7" t="s">
        <v>373</v>
      </c>
      <c r="C132" s="7" t="s">
        <v>255</v>
      </c>
      <c r="D132" s="8">
        <v>1070</v>
      </c>
      <c r="E132" s="8" t="s">
        <v>83</v>
      </c>
      <c r="F132" s="9">
        <v>260</v>
      </c>
      <c r="G132" s="9">
        <v>106</v>
      </c>
      <c r="H132" s="10">
        <f t="shared" ref="H132:H195" si="6">G132/F132</f>
        <v>0.40769230769230769</v>
      </c>
      <c r="I132" s="9">
        <v>80</v>
      </c>
      <c r="J132" s="10">
        <f>I132/F132</f>
        <v>0.30769230769230771</v>
      </c>
      <c r="K132" s="11">
        <v>97</v>
      </c>
      <c r="L132" s="12">
        <f>K132/F132</f>
        <v>0.37307692307692308</v>
      </c>
      <c r="M132" s="9">
        <v>141</v>
      </c>
      <c r="N132" s="16">
        <f>M132/F132</f>
        <v>0.54230769230769227</v>
      </c>
      <c r="O132" s="15">
        <f>(G132+I132+K132)*0.3/F132+M132*0.1/F132</f>
        <v>0.38076923076923075</v>
      </c>
      <c r="P132" s="36">
        <f>43000000*(O132*F132)/SUMPRODUCT($F$4:$F$964,$O$4:$O$964)</f>
        <v>46440.798781739119</v>
      </c>
      <c r="Q132" s="36">
        <f>P132/F132</f>
        <v>178.61845685284277</v>
      </c>
      <c r="R132" s="15">
        <f>(0.3*IF(H132&lt;=$H$968,H132*F132,$H$968*F132)+0.3*IF(J132&lt;=$J$968,J132*F132,$J$968*F132)+0.3*IF(L132&lt;$L$968,L132*F132,$L$968*F132)+0.1*IF(N132&lt;$N$968,N132*F132,$N$968*F132))/F132</f>
        <v>0.38076923076923075</v>
      </c>
      <c r="S132" s="37">
        <f>43000000*(R132*F132)/SUMPRODUCT($R$4:$R$964,$F$4:$F$964)</f>
        <v>47713.087125371356</v>
      </c>
      <c r="T132" s="38">
        <f>S132/F132</f>
        <v>183.5118735591206</v>
      </c>
      <c r="U132" s="38">
        <f>43000000*F132/SUM($F$4:$F$964)</f>
        <v>25761.259029689965</v>
      </c>
      <c r="V132" s="38">
        <f t="shared" si="4"/>
        <v>-21951.828095681391</v>
      </c>
      <c r="W132" s="38">
        <f t="shared" si="5"/>
        <v>-84.430108060312776</v>
      </c>
    </row>
    <row r="133" spans="1:23" x14ac:dyDescent="0.25">
      <c r="A133" s="7" t="s">
        <v>374</v>
      </c>
      <c r="B133" s="7" t="s">
        <v>225</v>
      </c>
      <c r="C133" s="7" t="s">
        <v>40</v>
      </c>
      <c r="D133" s="8">
        <v>2800</v>
      </c>
      <c r="E133" s="8" t="s">
        <v>169</v>
      </c>
      <c r="F133" s="9">
        <v>139</v>
      </c>
      <c r="G133" s="9">
        <v>62</v>
      </c>
      <c r="H133" s="10">
        <f t="shared" si="6"/>
        <v>0.4460431654676259</v>
      </c>
      <c r="I133" s="9">
        <v>63</v>
      </c>
      <c r="J133" s="10">
        <f>I133/F133</f>
        <v>0.45323741007194246</v>
      </c>
      <c r="K133" s="11">
        <v>29</v>
      </c>
      <c r="L133" s="12">
        <f>K133/F133</f>
        <v>0.20863309352517986</v>
      </c>
      <c r="M133" s="9">
        <v>64</v>
      </c>
      <c r="N133" s="16">
        <f>M133/F133</f>
        <v>0.46043165467625902</v>
      </c>
      <c r="O133" s="15">
        <f>(G133+I133+K133)*0.3/F133+M133*0.1/F133</f>
        <v>0.37841726618705029</v>
      </c>
      <c r="P133" s="36">
        <f>43000000*(O133*F133)/SUMPRODUCT($F$4:$F$964,$O$4:$O$964)</f>
        <v>24674.60622140886</v>
      </c>
      <c r="Q133" s="36">
        <f>P133/F133</f>
        <v>177.5151526720062</v>
      </c>
      <c r="R133" s="15">
        <f>(0.3*IF(H133&lt;=$H$968,H133*F133,$H$968*F133)+0.3*IF(J133&lt;=$J$968,J133*F133,$J$968*F133)+0.3*IF(L133&lt;$L$968,L133*F133,$L$968*F133)+0.1*IF(N133&lt;$N$968,N133*F133,$N$968*F133))/F133</f>
        <v>0.37841726618705035</v>
      </c>
      <c r="S133" s="37">
        <f>43000000*(R133*F133)/SUMPRODUCT($R$4:$R$964,$F$4:$F$964)</f>
        <v>25350.589725197304</v>
      </c>
      <c r="T133" s="38">
        <f>S133/F133</f>
        <v>182.37834334674318</v>
      </c>
      <c r="U133" s="38">
        <f>43000000*F133/SUM($F$4:$F$964)</f>
        <v>13772.36540433425</v>
      </c>
      <c r="V133" s="38">
        <f t="shared" ref="V133:V196" si="7">-(S133-U133)</f>
        <v>-11578.224320863053</v>
      </c>
      <c r="W133" s="38">
        <f t="shared" ref="W133:W196" si="8">$T$965-T133</f>
        <v>-83.296577847935353</v>
      </c>
    </row>
    <row r="134" spans="1:23" ht="24" x14ac:dyDescent="0.25">
      <c r="A134" s="7" t="s">
        <v>375</v>
      </c>
      <c r="B134" s="7" t="s">
        <v>376</v>
      </c>
      <c r="C134" s="7" t="s">
        <v>60</v>
      </c>
      <c r="D134" s="8">
        <v>3530</v>
      </c>
      <c r="E134" s="8" t="s">
        <v>377</v>
      </c>
      <c r="F134" s="9">
        <v>134</v>
      </c>
      <c r="G134" s="9">
        <v>60</v>
      </c>
      <c r="H134" s="10">
        <f t="shared" si="6"/>
        <v>0.44776119402985076</v>
      </c>
      <c r="I134" s="9">
        <v>65</v>
      </c>
      <c r="J134" s="10">
        <f>I134/F134</f>
        <v>0.48507462686567165</v>
      </c>
      <c r="K134" s="11">
        <v>26</v>
      </c>
      <c r="L134" s="12">
        <f>K134/F134</f>
        <v>0.19402985074626866</v>
      </c>
      <c r="M134" s="9">
        <v>53</v>
      </c>
      <c r="N134" s="16">
        <f>M134/F134</f>
        <v>0.39552238805970147</v>
      </c>
      <c r="O134" s="15">
        <f>(G134+I134+K134)*0.3/F134+M134*0.1/F134</f>
        <v>0.37761194029850742</v>
      </c>
      <c r="P134" s="36">
        <f>43000000*(O134*F134)/SUMPRODUCT($F$4:$F$964,$O$4:$O$964)</f>
        <v>23736.408266222214</v>
      </c>
      <c r="Q134" s="36">
        <f>P134/F134</f>
        <v>177.1373751210613</v>
      </c>
      <c r="R134" s="15">
        <f>(0.3*IF(H134&lt;=$H$968,H134*F134,$H$968*F134)+0.3*IF(J134&lt;=$J$968,J134*F134,$J$968*F134)+0.3*IF(L134&lt;$L$968,L134*F134,$L$968*F134)+0.1*IF(N134&lt;$N$968,N134*F134,$N$968*F134))/F134</f>
        <v>0.37761194029850742</v>
      </c>
      <c r="S134" s="37">
        <f>43000000*(R134*F134)/SUMPRODUCT($R$4:$R$964,$F$4:$F$964)</f>
        <v>24386.688975189798</v>
      </c>
      <c r="T134" s="38">
        <f>S134/F134</f>
        <v>181.99021623275968</v>
      </c>
      <c r="U134" s="38">
        <f>43000000*F134/SUM($F$4:$F$964)</f>
        <v>13276.956576840214</v>
      </c>
      <c r="V134" s="38">
        <f t="shared" si="7"/>
        <v>-11109.732398349584</v>
      </c>
      <c r="W134" s="38">
        <f t="shared" si="8"/>
        <v>-82.908450733951852</v>
      </c>
    </row>
    <row r="135" spans="1:23" x14ac:dyDescent="0.25">
      <c r="A135" s="7" t="s">
        <v>378</v>
      </c>
      <c r="B135" s="7" t="s">
        <v>379</v>
      </c>
      <c r="C135" s="7" t="s">
        <v>37</v>
      </c>
      <c r="D135" s="8">
        <v>3500</v>
      </c>
      <c r="E135" s="8" t="s">
        <v>380</v>
      </c>
      <c r="F135" s="9">
        <v>1087</v>
      </c>
      <c r="G135" s="9">
        <v>499</v>
      </c>
      <c r="H135" s="10">
        <f t="shared" si="6"/>
        <v>0.45906163753449863</v>
      </c>
      <c r="I135" s="9">
        <v>472</v>
      </c>
      <c r="J135" s="10">
        <f>I135/F135</f>
        <v>0.43422263109475623</v>
      </c>
      <c r="K135" s="11">
        <v>269</v>
      </c>
      <c r="L135" s="12">
        <f>K135/F135</f>
        <v>0.24747010119595217</v>
      </c>
      <c r="M135" s="9">
        <v>369</v>
      </c>
      <c r="N135" s="16">
        <f>M135/F135</f>
        <v>0.33946642134314625</v>
      </c>
      <c r="O135" s="15">
        <f>(G135+I135+K135)*0.3/F135+M135*0.1/F135</f>
        <v>0.37617295308187676</v>
      </c>
      <c r="P135" s="36">
        <f>43000000*(O135*F135)/SUMPRODUCT($F$4:$F$964,$O$4:$O$964)</f>
        <v>191814.57193791037</v>
      </c>
      <c r="Q135" s="36">
        <f>P135/F135</f>
        <v>176.46234768896997</v>
      </c>
      <c r="R135" s="15">
        <f>(0.3*IF(H135&lt;=$H$968,H135*F135,$H$968*F135)+0.3*IF(J135&lt;=$J$968,J135*F135,$J$968*F135)+0.3*IF(L135&lt;$L$968,L135*F135,$L$968*F135)+0.1*IF(N135&lt;$N$968,N135*F135,$N$968*F135))/F135</f>
        <v>0.37617295308187665</v>
      </c>
      <c r="S135" s="37">
        <f>43000000*(R135*F135)/SUMPRODUCT($R$4:$R$964,$F$4:$F$964)</f>
        <v>197069.50833903375</v>
      </c>
      <c r="T135" s="38">
        <f>S135/F135</f>
        <v>181.29669580407889</v>
      </c>
      <c r="U135" s="38">
        <f>43000000*F135/SUM($F$4:$F$964)</f>
        <v>107701.87909720383</v>
      </c>
      <c r="V135" s="38">
        <f t="shared" si="7"/>
        <v>-89367.629241829927</v>
      </c>
      <c r="W135" s="38">
        <f t="shared" si="8"/>
        <v>-82.214930305271068</v>
      </c>
    </row>
    <row r="136" spans="1:23" x14ac:dyDescent="0.25">
      <c r="A136" s="7" t="s">
        <v>381</v>
      </c>
      <c r="B136" s="7" t="s">
        <v>382</v>
      </c>
      <c r="C136" s="7" t="s">
        <v>47</v>
      </c>
      <c r="D136" s="8">
        <v>8400</v>
      </c>
      <c r="E136" s="8" t="s">
        <v>273</v>
      </c>
      <c r="F136" s="9">
        <v>643</v>
      </c>
      <c r="G136" s="9">
        <v>316</v>
      </c>
      <c r="H136" s="10">
        <f t="shared" si="6"/>
        <v>0.49144634525660963</v>
      </c>
      <c r="I136" s="9">
        <v>313</v>
      </c>
      <c r="J136" s="10">
        <f>I136/F136</f>
        <v>0.48678071539657852</v>
      </c>
      <c r="K136" s="11">
        <v>75</v>
      </c>
      <c r="L136" s="12">
        <f>K136/F136</f>
        <v>0.1166407465007776</v>
      </c>
      <c r="M136" s="9">
        <v>304</v>
      </c>
      <c r="N136" s="16">
        <f>M136/F136</f>
        <v>0.4727838258164852</v>
      </c>
      <c r="O136" s="15">
        <f>(G136+I136+K136)*0.3/F136+M136*0.1/F136</f>
        <v>0.37573872472783826</v>
      </c>
      <c r="P136" s="36">
        <f>43000000*(O136*F136)/SUMPRODUCT($F$4:$F$964,$O$4:$O$964)</f>
        <v>113334.31298654719</v>
      </c>
      <c r="Q136" s="36">
        <f>P136/F136</f>
        <v>176.25865161204851</v>
      </c>
      <c r="R136" s="15">
        <f>(0.3*IF(H136&lt;=$H$968,H136*F136,$H$968*F136)+0.3*IF(J136&lt;=$J$968,J136*F136,$J$968*F136)+0.3*IF(L136&lt;$L$968,L136*F136,$L$968*F136)+0.1*IF(N136&lt;$N$968,N136*F136,$N$968*F136))/F136</f>
        <v>0.37573872472783826</v>
      </c>
      <c r="S136" s="37">
        <f>43000000*(R136*F136)/SUMPRODUCT($R$4:$R$964,$F$4:$F$964)</f>
        <v>116439.21060090626</v>
      </c>
      <c r="T136" s="38">
        <f>S136/F136</f>
        <v>181.08741928601285</v>
      </c>
      <c r="U136" s="38">
        <f>43000000*F136/SUM($F$4:$F$964)</f>
        <v>63709.575215733261</v>
      </c>
      <c r="V136" s="38">
        <f t="shared" si="7"/>
        <v>-52729.635385172995</v>
      </c>
      <c r="W136" s="38">
        <f t="shared" si="8"/>
        <v>-82.00565378720502</v>
      </c>
    </row>
    <row r="137" spans="1:23" x14ac:dyDescent="0.25">
      <c r="A137" s="7" t="s">
        <v>383</v>
      </c>
      <c r="B137" s="7" t="s">
        <v>384</v>
      </c>
      <c r="C137" s="7" t="s">
        <v>135</v>
      </c>
      <c r="D137" s="8">
        <v>9030</v>
      </c>
      <c r="E137" s="8" t="s">
        <v>66</v>
      </c>
      <c r="F137" s="9">
        <v>503</v>
      </c>
      <c r="G137" s="9">
        <v>220</v>
      </c>
      <c r="H137" s="10">
        <f t="shared" si="6"/>
        <v>0.43737574552683894</v>
      </c>
      <c r="I137" s="9">
        <v>205</v>
      </c>
      <c r="J137" s="10">
        <f>I137/F137</f>
        <v>0.40755467196819084</v>
      </c>
      <c r="K137" s="11">
        <v>99</v>
      </c>
      <c r="L137" s="12">
        <f>K137/F137</f>
        <v>0.19681908548707752</v>
      </c>
      <c r="M137" s="9">
        <v>303</v>
      </c>
      <c r="N137" s="16">
        <f>M137/F137</f>
        <v>0.60238568588469188</v>
      </c>
      <c r="O137" s="15">
        <f>(G137+I137+K137)*0.3/F137+M137*0.1/F137</f>
        <v>0.37276341948310138</v>
      </c>
      <c r="P137" s="36">
        <f>43000000*(O137*F137)/SUMPRODUCT($F$4:$F$964,$O$4:$O$964)</f>
        <v>87956.058298748336</v>
      </c>
      <c r="Q137" s="36">
        <f>P137/F137</f>
        <v>174.86293896371438</v>
      </c>
      <c r="R137" s="15">
        <f>(0.3*IF(H137&lt;=$H$968,H137*F137,$H$968*F137)+0.3*IF(J137&lt;=$J$968,J137*F137,$J$968*F137)+0.3*IF(L137&lt;$L$968,L137*F137,$L$968*F137)+0.1*IF(N137&lt;$N$968,N137*F137,$N$968*F137))/F137</f>
        <v>0.37276341948310138</v>
      </c>
      <c r="S137" s="37">
        <f>43000000*(R137*F137)/SUMPRODUCT($R$4:$R$964,$F$4:$F$964)</f>
        <v>90365.695313203323</v>
      </c>
      <c r="T137" s="38">
        <f>S137/F137</f>
        <v>179.65346980756127</v>
      </c>
      <c r="U137" s="38">
        <f>43000000*F137/SUM($F$4:$F$964)</f>
        <v>49838.128045900201</v>
      </c>
      <c r="V137" s="38">
        <f t="shared" si="7"/>
        <v>-40527.567267303122</v>
      </c>
      <c r="W137" s="38">
        <f t="shared" si="8"/>
        <v>-80.571704308753439</v>
      </c>
    </row>
    <row r="138" spans="1:23" x14ac:dyDescent="0.25">
      <c r="A138" s="7" t="s">
        <v>385</v>
      </c>
      <c r="B138" s="7" t="s">
        <v>386</v>
      </c>
      <c r="C138" s="7" t="s">
        <v>255</v>
      </c>
      <c r="D138" s="8">
        <v>1500</v>
      </c>
      <c r="E138" s="8" t="s">
        <v>387</v>
      </c>
      <c r="F138" s="9">
        <v>451</v>
      </c>
      <c r="G138" s="9">
        <v>197</v>
      </c>
      <c r="H138" s="10">
        <f t="shared" si="6"/>
        <v>0.43680709534368073</v>
      </c>
      <c r="I138" s="9">
        <v>160</v>
      </c>
      <c r="J138" s="10">
        <f>I138/F138</f>
        <v>0.35476718403547675</v>
      </c>
      <c r="K138" s="11">
        <v>146</v>
      </c>
      <c r="L138" s="12">
        <f>K138/F138</f>
        <v>0.32372505543237251</v>
      </c>
      <c r="M138" s="9">
        <v>161</v>
      </c>
      <c r="N138" s="16">
        <f>M138/F138</f>
        <v>0.35698447893569846</v>
      </c>
      <c r="O138" s="15">
        <f>(G138+I138+K138)*0.3/F138+M138*0.1/F138</f>
        <v>0.37028824833702884</v>
      </c>
      <c r="P138" s="36">
        <f>43000000*(O138*F138)/SUMPRODUCT($F$4:$F$964,$O$4:$O$964)</f>
        <v>78339.529258085182</v>
      </c>
      <c r="Q138" s="36">
        <f>P138/F138</f>
        <v>173.70183870972323</v>
      </c>
      <c r="R138" s="15">
        <f>(0.3*IF(H138&lt;=$H$968,H138*F138,$H$968*F138)+0.3*IF(J138&lt;=$J$968,J138*F138,$J$968*F138)+0.3*IF(L138&lt;$L$968,L138*F138,$L$968*F138)+0.1*IF(N138&lt;$N$968,N138*F138,$N$968*F138))/F138</f>
        <v>0.37028824833702878</v>
      </c>
      <c r="S138" s="37">
        <f>43000000*(R138*F138)/SUMPRODUCT($R$4:$R$964,$F$4:$F$964)</f>
        <v>80485.712625626416</v>
      </c>
      <c r="T138" s="38">
        <f>S138/F138</f>
        <v>178.46056014551311</v>
      </c>
      <c r="U138" s="38">
        <f>43000000*F138/SUM($F$4:$F$964)</f>
        <v>44685.876239962214</v>
      </c>
      <c r="V138" s="38">
        <f t="shared" si="7"/>
        <v>-35799.836385664203</v>
      </c>
      <c r="W138" s="38">
        <f t="shared" si="8"/>
        <v>-79.378794646705288</v>
      </c>
    </row>
    <row r="139" spans="1:23" x14ac:dyDescent="0.25">
      <c r="A139" s="7" t="s">
        <v>388</v>
      </c>
      <c r="B139" s="7" t="s">
        <v>389</v>
      </c>
      <c r="C139" s="7" t="s">
        <v>255</v>
      </c>
      <c r="D139" s="8">
        <v>3500</v>
      </c>
      <c r="E139" s="8" t="s">
        <v>380</v>
      </c>
      <c r="F139" s="9">
        <v>468</v>
      </c>
      <c r="G139" s="9">
        <v>171</v>
      </c>
      <c r="H139" s="10">
        <f t="shared" si="6"/>
        <v>0.36538461538461536</v>
      </c>
      <c r="I139" s="9">
        <v>241</v>
      </c>
      <c r="J139" s="10">
        <f>I139/F139</f>
        <v>0.5149572649572649</v>
      </c>
      <c r="K139" s="11">
        <v>111</v>
      </c>
      <c r="L139" s="12">
        <f>K139/F139</f>
        <v>0.23717948717948717</v>
      </c>
      <c r="M139" s="9">
        <v>161</v>
      </c>
      <c r="N139" s="16">
        <f>M139/F139</f>
        <v>0.34401709401709402</v>
      </c>
      <c r="O139" s="15">
        <f>(G139+I139+K139)*0.3/F139+M139*0.1/F139</f>
        <v>0.36965811965811968</v>
      </c>
      <c r="P139" s="36">
        <f>43000000*(O139*F139)/SUMPRODUCT($F$4:$F$964,$O$4:$O$964)</f>
        <v>81154.123123645128</v>
      </c>
      <c r="Q139" s="36">
        <f>P139/F139</f>
        <v>173.40624599069471</v>
      </c>
      <c r="R139" s="15">
        <f>(0.3*IF(H139&lt;=$H$968,H139*F139,$H$968*F139)+0.3*IF(J139&lt;=$J$968,J139*F139,$J$968*F139)+0.3*IF(L139&lt;$L$968,L139*F139,$L$968*F139)+0.1*IF(N139&lt;$N$968,N139*F139,$N$968*F139))/F139</f>
        <v>0.36965811965811962</v>
      </c>
      <c r="S139" s="37">
        <f>43000000*(R139*F139)/SUMPRODUCT($R$4:$R$964,$F$4:$F$964)</f>
        <v>83377.414875648916</v>
      </c>
      <c r="T139" s="38">
        <f>S139/F139</f>
        <v>178.1568693924122</v>
      </c>
      <c r="U139" s="38">
        <f>43000000*F139/SUM($F$4:$F$964)</f>
        <v>46370.266253441936</v>
      </c>
      <c r="V139" s="38">
        <f t="shared" si="7"/>
        <v>-37007.14862220698</v>
      </c>
      <c r="W139" s="38">
        <f t="shared" si="8"/>
        <v>-79.075103893604378</v>
      </c>
    </row>
    <row r="140" spans="1:23" x14ac:dyDescent="0.25">
      <c r="A140" s="7" t="s">
        <v>390</v>
      </c>
      <c r="B140" s="7" t="s">
        <v>391</v>
      </c>
      <c r="C140" s="7" t="s">
        <v>135</v>
      </c>
      <c r="D140" s="8">
        <v>2060</v>
      </c>
      <c r="E140" s="8" t="s">
        <v>16</v>
      </c>
      <c r="F140" s="9">
        <v>411</v>
      </c>
      <c r="G140" s="9">
        <v>175</v>
      </c>
      <c r="H140" s="10">
        <f t="shared" si="6"/>
        <v>0.42579075425790752</v>
      </c>
      <c r="I140" s="9">
        <v>156</v>
      </c>
      <c r="J140" s="10">
        <f>I140/F140</f>
        <v>0.37956204379562042</v>
      </c>
      <c r="K140" s="11">
        <v>88</v>
      </c>
      <c r="L140" s="12">
        <f>K140/F140</f>
        <v>0.21411192214111921</v>
      </c>
      <c r="M140" s="9">
        <v>258</v>
      </c>
      <c r="N140" s="16">
        <f>M140/F140</f>
        <v>0.62773722627737227</v>
      </c>
      <c r="O140" s="15">
        <f>(G140+I140+K140)*0.3/F140+M140*0.1/F140</f>
        <v>0.36861313868613138</v>
      </c>
      <c r="P140" s="36">
        <f>43000000*(O140*F140)/SUMPRODUCT($F$4:$F$964,$O$4:$O$964)</f>
        <v>71068.495105388662</v>
      </c>
      <c r="Q140" s="36">
        <f>P140/F140</f>
        <v>172.91604648513055</v>
      </c>
      <c r="R140" s="15">
        <f>(0.3*IF(H140&lt;=$H$968,H140*F140,$H$968*F140)+0.3*IF(J140&lt;=$J$968,J140*F140,$J$968*F140)+0.3*IF(L140&lt;$L$968,L140*F140,$L$968*F140)+0.1*IF(N140&lt;$N$968,N140*F140,$N$968*F140))/F140</f>
        <v>0.36861313868613138</v>
      </c>
      <c r="S140" s="37">
        <f>43000000*(R140*F140)/SUMPRODUCT($R$4:$R$964,$F$4:$F$964)</f>
        <v>73015.481813068283</v>
      </c>
      <c r="T140" s="38">
        <f>S140/F140</f>
        <v>177.65324042109071</v>
      </c>
      <c r="U140" s="38">
        <f>43000000*F140/SUM($F$4:$F$964)</f>
        <v>40722.605620009905</v>
      </c>
      <c r="V140" s="38">
        <f t="shared" si="7"/>
        <v>-32292.876193058379</v>
      </c>
      <c r="W140" s="38">
        <f t="shared" si="8"/>
        <v>-78.571474922282889</v>
      </c>
    </row>
    <row r="141" spans="1:23" x14ac:dyDescent="0.25">
      <c r="A141" s="7" t="s">
        <v>392</v>
      </c>
      <c r="B141" s="7" t="s">
        <v>393</v>
      </c>
      <c r="C141" s="7" t="s">
        <v>135</v>
      </c>
      <c r="D141" s="8">
        <v>2950</v>
      </c>
      <c r="E141" s="8" t="s">
        <v>394</v>
      </c>
      <c r="F141" s="9">
        <v>555</v>
      </c>
      <c r="G141" s="9">
        <v>264</v>
      </c>
      <c r="H141" s="10">
        <f t="shared" si="6"/>
        <v>0.4756756756756757</v>
      </c>
      <c r="I141" s="9">
        <v>220</v>
      </c>
      <c r="J141" s="10">
        <f>I141/F141</f>
        <v>0.3963963963963964</v>
      </c>
      <c r="K141" s="11">
        <v>105</v>
      </c>
      <c r="L141" s="12">
        <f>K141/F141</f>
        <v>0.1891891891891892</v>
      </c>
      <c r="M141" s="9">
        <v>277</v>
      </c>
      <c r="N141" s="16">
        <f>M141/F141</f>
        <v>0.49909909909909911</v>
      </c>
      <c r="O141" s="15">
        <f>(G141+I141+K141)*0.3/F141+M141*0.1/F141</f>
        <v>0.36828828828828825</v>
      </c>
      <c r="P141" s="36">
        <f>43000000*(O141*F141)/SUMPRODUCT($F$4:$F$964,$O$4:$O$964)</f>
        <v>95883.831020075493</v>
      </c>
      <c r="Q141" s="36">
        <f>P141/F141</f>
        <v>172.76365949563152</v>
      </c>
      <c r="R141" s="15">
        <f>(0.3*IF(H141&lt;=$H$968,H141*F141,$H$968*F141)+0.3*IF(J141&lt;=$J$968,J141*F141,$J$968*F141)+0.3*IF(L141&lt;$L$968,L141*F141,$L$968*F141)+0.1*IF(N141&lt;$N$968,N141*F141,$N$968*F141))/F141</f>
        <v>0.36828828828828825</v>
      </c>
      <c r="S141" s="37">
        <f>43000000*(R141*F141)/SUMPRODUCT($R$4:$R$964,$F$4:$F$964)</f>
        <v>98510.656650766701</v>
      </c>
      <c r="T141" s="38">
        <f>S141/F141</f>
        <v>177.49667865003011</v>
      </c>
      <c r="U141" s="38">
        <f>43000000*F141/SUM($F$4:$F$964)</f>
        <v>54990.379851838195</v>
      </c>
      <c r="V141" s="38">
        <f t="shared" si="7"/>
        <v>-43520.276798928506</v>
      </c>
      <c r="W141" s="38">
        <f t="shared" si="8"/>
        <v>-78.414913151222279</v>
      </c>
    </row>
    <row r="142" spans="1:23" x14ac:dyDescent="0.25">
      <c r="A142" s="7" t="s">
        <v>395</v>
      </c>
      <c r="B142" s="7" t="s">
        <v>396</v>
      </c>
      <c r="C142" s="7" t="s">
        <v>60</v>
      </c>
      <c r="D142" s="8">
        <v>3970</v>
      </c>
      <c r="E142" s="8" t="s">
        <v>282</v>
      </c>
      <c r="F142" s="9">
        <v>238</v>
      </c>
      <c r="G142" s="9">
        <v>90</v>
      </c>
      <c r="H142" s="10">
        <f t="shared" si="6"/>
        <v>0.37815126050420167</v>
      </c>
      <c r="I142" s="9">
        <v>100</v>
      </c>
      <c r="J142" s="10">
        <f>I142/F142</f>
        <v>0.42016806722689076</v>
      </c>
      <c r="K142" s="11">
        <v>68</v>
      </c>
      <c r="L142" s="12">
        <f>K142/F142</f>
        <v>0.2857142857142857</v>
      </c>
      <c r="M142" s="9">
        <v>101</v>
      </c>
      <c r="N142" s="16">
        <f>M142/F142</f>
        <v>0.42436974789915966</v>
      </c>
      <c r="O142" s="15">
        <f>(G142+I142+K142)*0.3/F142+M142*0.1/F142</f>
        <v>0.36764705882352938</v>
      </c>
      <c r="P142" s="36">
        <f>43000000*(O142*F142)/SUMPRODUCT($F$4:$F$964,$O$4:$O$964)</f>
        <v>41046.160539415891</v>
      </c>
      <c r="Q142" s="36">
        <f>P142/F142</f>
        <v>172.46285940931045</v>
      </c>
      <c r="R142" s="15">
        <f>(0.3*IF(H142&lt;=$H$968,H142*F142,$H$968*F142)+0.3*IF(J142&lt;=$J$968,J142*F142,$J$968*F142)+0.3*IF(L142&lt;$L$968,L142*F142,$L$968*F142)+0.1*IF(N142&lt;$N$968,N142*F142,$N$968*F142))/F142</f>
        <v>0.36764705882352944</v>
      </c>
      <c r="S142" s="37">
        <f>43000000*(R142*F142)/SUMPRODUCT($R$4:$R$964,$F$4:$F$964)</f>
        <v>42170.65781282822</v>
      </c>
      <c r="T142" s="38">
        <f>S142/F142</f>
        <v>177.18763786902613</v>
      </c>
      <c r="U142" s="38">
        <f>43000000*F142/SUM($F$4:$F$964)</f>
        <v>23581.460188716199</v>
      </c>
      <c r="V142" s="38">
        <f t="shared" si="7"/>
        <v>-18589.197624112021</v>
      </c>
      <c r="W142" s="38">
        <f t="shared" si="8"/>
        <v>-78.105872370218307</v>
      </c>
    </row>
    <row r="143" spans="1:23" x14ac:dyDescent="0.25">
      <c r="A143" s="7" t="s">
        <v>397</v>
      </c>
      <c r="B143" s="7" t="s">
        <v>398</v>
      </c>
      <c r="C143" s="7" t="s">
        <v>399</v>
      </c>
      <c r="D143" s="8">
        <v>9300</v>
      </c>
      <c r="E143" s="8" t="s">
        <v>303</v>
      </c>
      <c r="F143" s="9">
        <v>266</v>
      </c>
      <c r="G143" s="9">
        <v>151</v>
      </c>
      <c r="H143" s="10">
        <f t="shared" si="6"/>
        <v>0.56766917293233088</v>
      </c>
      <c r="I143" s="9">
        <v>87</v>
      </c>
      <c r="J143" s="10">
        <f>I143/F143</f>
        <v>0.32706766917293234</v>
      </c>
      <c r="K143" s="11">
        <v>53</v>
      </c>
      <c r="L143" s="12">
        <f>K143/F143</f>
        <v>0.19924812030075187</v>
      </c>
      <c r="M143" s="9">
        <v>103</v>
      </c>
      <c r="N143" s="16">
        <f>M143/F143</f>
        <v>0.38721804511278196</v>
      </c>
      <c r="O143" s="15">
        <f>(G143+I143+K143)*0.3/F143+M143*0.1/F143</f>
        <v>0.3669172932330827</v>
      </c>
      <c r="P143" s="36">
        <f>43000000*(O143*F143)/SUMPRODUCT($F$4:$F$964,$O$4:$O$964)</f>
        <v>45784.06021310846</v>
      </c>
      <c r="Q143" s="36">
        <f>P143/F143</f>
        <v>172.12052711694909</v>
      </c>
      <c r="R143" s="15">
        <f>(0.3*IF(H143&lt;=$H$968,H143*F143,$H$968*F143)+0.3*IF(J143&lt;=$J$968,J143*F143,$J$968*F143)+0.3*IF(L143&lt;$L$968,L143*F143,$L$968*F143)+0.1*IF(N143&lt;$N$968,N143*F143,$N$968*F143))/F143</f>
        <v>0.36691729323308264</v>
      </c>
      <c r="S143" s="37">
        <f>43000000*(R143*F143)/SUMPRODUCT($R$4:$R$964,$F$4:$F$964)</f>
        <v>47038.356600366089</v>
      </c>
      <c r="T143" s="38">
        <f>S143/F143</f>
        <v>176.83592706904545</v>
      </c>
      <c r="U143" s="38">
        <f>43000000*F143/SUM($F$4:$F$964)</f>
        <v>26355.749622682812</v>
      </c>
      <c r="V143" s="38">
        <f t="shared" si="7"/>
        <v>-20682.606977683277</v>
      </c>
      <c r="W143" s="38">
        <f t="shared" si="8"/>
        <v>-77.754161570237628</v>
      </c>
    </row>
    <row r="144" spans="1:23" x14ac:dyDescent="0.25">
      <c r="A144" s="7" t="s">
        <v>400</v>
      </c>
      <c r="B144" s="7" t="s">
        <v>218</v>
      </c>
      <c r="C144" s="7" t="s">
        <v>40</v>
      </c>
      <c r="D144" s="8">
        <v>2170</v>
      </c>
      <c r="E144" s="8" t="s">
        <v>16</v>
      </c>
      <c r="F144" s="9">
        <v>247</v>
      </c>
      <c r="G144" s="9">
        <v>117</v>
      </c>
      <c r="H144" s="10">
        <f t="shared" si="6"/>
        <v>0.47368421052631576</v>
      </c>
      <c r="I144" s="9">
        <v>94</v>
      </c>
      <c r="J144" s="10">
        <f>I144/F144</f>
        <v>0.38056680161943318</v>
      </c>
      <c r="K144" s="11">
        <v>49</v>
      </c>
      <c r="L144" s="12">
        <f>K144/F144</f>
        <v>0.19838056680161945</v>
      </c>
      <c r="M144" s="9">
        <v>125</v>
      </c>
      <c r="N144" s="16">
        <f>M144/F144</f>
        <v>0.50607287449392713</v>
      </c>
      <c r="O144" s="15">
        <f>(G144+I144+K144)*0.3/F144+M144*0.1/F144</f>
        <v>0.3663967611336032</v>
      </c>
      <c r="P144" s="36">
        <f>43000000*(O144*F144)/SUMPRODUCT($F$4:$F$964,$O$4:$O$964)</f>
        <v>42453.457472195856</v>
      </c>
      <c r="Q144" s="36">
        <f>P144/F144</f>
        <v>171.87634604127877</v>
      </c>
      <c r="R144" s="15">
        <f>(0.3*IF(H144&lt;=$H$968,H144*F144,$H$968*F144)+0.3*IF(J144&lt;=$J$968,J144*F144,$J$968*F144)+0.3*IF(L144&lt;$L$968,L144*F144,$L$968*F144)+0.1*IF(N144&lt;$N$968,N144*F144,$N$968*F144))/F144</f>
        <v>0.36639676113360325</v>
      </c>
      <c r="S144" s="37">
        <f>43000000*(R144*F144)/SUMPRODUCT($R$4:$R$964,$F$4:$F$964)</f>
        <v>43616.50893783947</v>
      </c>
      <c r="T144" s="38">
        <f>S144/F144</f>
        <v>176.58505642849988</v>
      </c>
      <c r="U144" s="38">
        <f>43000000*F144/SUM($F$4:$F$964)</f>
        <v>24473.196078205467</v>
      </c>
      <c r="V144" s="38">
        <f t="shared" si="7"/>
        <v>-19143.312859634003</v>
      </c>
      <c r="W144" s="38">
        <f t="shared" si="8"/>
        <v>-77.503290929692056</v>
      </c>
    </row>
    <row r="145" spans="1:23" x14ac:dyDescent="0.25">
      <c r="A145" s="7" t="s">
        <v>401</v>
      </c>
      <c r="B145" s="7" t="s">
        <v>402</v>
      </c>
      <c r="C145" s="7" t="s">
        <v>255</v>
      </c>
      <c r="D145" s="8">
        <v>8400</v>
      </c>
      <c r="E145" s="8" t="s">
        <v>273</v>
      </c>
      <c r="F145" s="9">
        <v>117</v>
      </c>
      <c r="G145" s="9">
        <v>70</v>
      </c>
      <c r="H145" s="10">
        <f t="shared" si="6"/>
        <v>0.59829059829059827</v>
      </c>
      <c r="I145" s="9">
        <v>38</v>
      </c>
      <c r="J145" s="10">
        <f>I145/F145</f>
        <v>0.3247863247863248</v>
      </c>
      <c r="K145" s="11">
        <v>17</v>
      </c>
      <c r="L145" s="12">
        <f>K145/F145</f>
        <v>0.14529914529914531</v>
      </c>
      <c r="M145" s="9">
        <v>53</v>
      </c>
      <c r="N145" s="16">
        <f>M145/F145</f>
        <v>0.45299145299145299</v>
      </c>
      <c r="O145" s="15">
        <f>(G145+I145+K145)*0.3/F145+M145*0.1/F145</f>
        <v>0.36581196581196584</v>
      </c>
      <c r="P145" s="36">
        <f>43000000*(O145*F145)/SUMPRODUCT($F$4:$F$964,$O$4:$O$964)</f>
        <v>20077.436240994288</v>
      </c>
      <c r="Q145" s="36">
        <f>P145/F145</f>
        <v>171.60201915379733</v>
      </c>
      <c r="R145" s="15">
        <f>(0.3*IF(H145&lt;=$H$968,H145*F145,$H$968*F145)+0.3*IF(J145&lt;=$J$968,J145*F145,$J$968*F145)+0.3*IF(L145&lt;$L$968,L145*F145,$L$968*F145)+0.1*IF(N145&lt;$N$968,N145*F145,$N$968*F145))/F145</f>
        <v>0.36361347883138795</v>
      </c>
      <c r="S145" s="37">
        <f>43000000*(R145*F145)/SUMPRODUCT($R$4:$R$964,$F$4:$F$964)</f>
        <v>20503.507340067092</v>
      </c>
      <c r="T145" s="38">
        <f>S145/F145</f>
        <v>175.24365247920591</v>
      </c>
      <c r="U145" s="38">
        <f>43000000*F145/SUM($F$4:$F$964)</f>
        <v>11592.566563360484</v>
      </c>
      <c r="V145" s="38">
        <f t="shared" si="7"/>
        <v>-8910.9407767066077</v>
      </c>
      <c r="W145" s="38">
        <f t="shared" si="8"/>
        <v>-76.16188698039808</v>
      </c>
    </row>
    <row r="146" spans="1:23" x14ac:dyDescent="0.25">
      <c r="A146" s="7" t="s">
        <v>403</v>
      </c>
      <c r="B146" s="7" t="s">
        <v>404</v>
      </c>
      <c r="C146" s="7" t="s">
        <v>405</v>
      </c>
      <c r="D146" s="8">
        <v>3630</v>
      </c>
      <c r="E146" s="8" t="s">
        <v>213</v>
      </c>
      <c r="F146" s="9">
        <v>765</v>
      </c>
      <c r="G146" s="9">
        <v>379</v>
      </c>
      <c r="H146" s="10">
        <f t="shared" si="6"/>
        <v>0.49542483660130721</v>
      </c>
      <c r="I146" s="9">
        <v>334</v>
      </c>
      <c r="J146" s="10">
        <f>I146/F146</f>
        <v>0.43660130718954249</v>
      </c>
      <c r="K146" s="11">
        <v>110</v>
      </c>
      <c r="L146" s="12">
        <f>K146/F146</f>
        <v>0.1437908496732026</v>
      </c>
      <c r="M146" s="9">
        <v>317</v>
      </c>
      <c r="N146" s="16">
        <f>M146/F146</f>
        <v>0.41437908496732029</v>
      </c>
      <c r="O146" s="15">
        <f>(G146+I146+K146)*0.3/F146+M146*0.1/F146</f>
        <v>0.36418300653594765</v>
      </c>
      <c r="P146" s="36">
        <f>43000000*(O146*F146)/SUMPRODUCT($F$4:$F$964,$O$4:$O$964)</f>
        <v>130690.97515750017</v>
      </c>
      <c r="Q146" s="36">
        <f>P146/F146</f>
        <v>170.83787602287603</v>
      </c>
      <c r="R146" s="15">
        <f>(0.3*IF(H146&lt;=$H$968,H146*F146,$H$968*F146)+0.3*IF(J146&lt;=$J$968,J146*F146,$J$968*F146)+0.3*IF(L146&lt;$L$968,L146*F146,$L$968*F146)+0.1*IF(N146&lt;$N$968,N146*F146,$N$968*F146))/F146</f>
        <v>0.36418300653594776</v>
      </c>
      <c r="S146" s="37">
        <f>43000000*(R146*F146)/SUMPRODUCT($R$4:$R$964,$F$4:$F$964)</f>
        <v>134271.37447604508</v>
      </c>
      <c r="T146" s="38">
        <f>S146/F146</f>
        <v>175.51813656999357</v>
      </c>
      <c r="U146" s="38">
        <f>43000000*F146/SUM($F$4:$F$964)</f>
        <v>75797.550606587785</v>
      </c>
      <c r="V146" s="38">
        <f t="shared" si="7"/>
        <v>-58473.823869457294</v>
      </c>
      <c r="W146" s="38">
        <f t="shared" si="8"/>
        <v>-76.436371071185746</v>
      </c>
    </row>
    <row r="147" spans="1:23" x14ac:dyDescent="0.25">
      <c r="A147" s="7" t="s">
        <v>406</v>
      </c>
      <c r="B147" s="7" t="s">
        <v>407</v>
      </c>
      <c r="C147" s="7" t="s">
        <v>408</v>
      </c>
      <c r="D147" s="8">
        <v>2640</v>
      </c>
      <c r="E147" s="8" t="s">
        <v>409</v>
      </c>
      <c r="F147" s="9">
        <v>302</v>
      </c>
      <c r="G147" s="9">
        <v>118</v>
      </c>
      <c r="H147" s="10">
        <f t="shared" si="6"/>
        <v>0.39072847682119205</v>
      </c>
      <c r="I147" s="9">
        <v>131</v>
      </c>
      <c r="J147" s="10">
        <f>I147/F147</f>
        <v>0.43377483443708609</v>
      </c>
      <c r="K147" s="11">
        <v>68</v>
      </c>
      <c r="L147" s="12">
        <f>K147/F147</f>
        <v>0.2251655629139073</v>
      </c>
      <c r="M147" s="9">
        <v>148</v>
      </c>
      <c r="N147" s="16">
        <f>M147/F147</f>
        <v>0.49006622516556292</v>
      </c>
      <c r="O147" s="15">
        <f>(G147+I147+K147)*0.3/F147+M147*0.1/F147</f>
        <v>0.36390728476821188</v>
      </c>
      <c r="P147" s="36">
        <f>43000000*(O147*F147)/SUMPRODUCT($F$4:$F$964,$O$4:$O$964)</f>
        <v>51553.977637506359</v>
      </c>
      <c r="Q147" s="36">
        <f>P147/F147</f>
        <v>170.70853522353099</v>
      </c>
      <c r="R147" s="15">
        <f>(0.3*IF(H147&lt;=$H$968,H147*F147,$H$968*F147)+0.3*IF(J147&lt;=$J$968,J147*F147,$J$968*F147)+0.3*IF(L147&lt;$L$968,L147*F147,$L$968*F147)+0.1*IF(N147&lt;$N$968,N147*F147,$N$968*F147))/F147</f>
        <v>0.36390728476821188</v>
      </c>
      <c r="S147" s="37">
        <f>43000000*(R147*F147)/SUMPRODUCT($R$4:$R$964,$F$4:$F$964)</f>
        <v>52966.346212912242</v>
      </c>
      <c r="T147" s="38">
        <f>S147/F147</f>
        <v>175.38525236063657</v>
      </c>
      <c r="U147" s="38">
        <f>43000000*F147/SUM($F$4:$F$964)</f>
        <v>29922.693180639882</v>
      </c>
      <c r="V147" s="38">
        <f t="shared" si="7"/>
        <v>-23043.653032272359</v>
      </c>
      <c r="W147" s="38">
        <f t="shared" si="8"/>
        <v>-76.303486861828745</v>
      </c>
    </row>
    <row r="148" spans="1:23" x14ac:dyDescent="0.25">
      <c r="A148" s="7" t="s">
        <v>410</v>
      </c>
      <c r="B148" s="7" t="s">
        <v>379</v>
      </c>
      <c r="C148" s="7" t="s">
        <v>411</v>
      </c>
      <c r="D148" s="8">
        <v>3500</v>
      </c>
      <c r="E148" s="8" t="s">
        <v>380</v>
      </c>
      <c r="F148" s="9">
        <v>300</v>
      </c>
      <c r="G148" s="9">
        <v>125</v>
      </c>
      <c r="H148" s="10">
        <f t="shared" si="6"/>
        <v>0.41666666666666669</v>
      </c>
      <c r="I148" s="9">
        <v>135</v>
      </c>
      <c r="J148" s="10">
        <f>I148/F148</f>
        <v>0.45</v>
      </c>
      <c r="K148" s="11">
        <v>74</v>
      </c>
      <c r="L148" s="12">
        <f>K148/F148</f>
        <v>0.24666666666666667</v>
      </c>
      <c r="M148" s="9">
        <v>89</v>
      </c>
      <c r="N148" s="16">
        <f>M148/F148</f>
        <v>0.29666666666666669</v>
      </c>
      <c r="O148" s="15">
        <f>(G148+I148+K148)*0.3/F148+M148*0.1/F148</f>
        <v>0.36366666666666669</v>
      </c>
      <c r="P148" s="36">
        <f>43000000*(O148*F148)/SUMPRODUCT($F$4:$F$964,$O$4:$O$964)</f>
        <v>51178.698455431695</v>
      </c>
      <c r="Q148" s="36">
        <f>P148/F148</f>
        <v>170.59566151810566</v>
      </c>
      <c r="R148" s="15">
        <f>(0.3*IF(H148&lt;=$H$968,H148*F148,$H$968*F148)+0.3*IF(J148&lt;=$J$968,J148*F148,$J$968*F148)+0.3*IF(L148&lt;$L$968,L148*F148,$L$968*F148)+0.1*IF(N148&lt;$N$968,N148*F148,$N$968*F148))/F148</f>
        <v>0.36366666666666669</v>
      </c>
      <c r="S148" s="37">
        <f>43000000*(R148*F148)/SUMPRODUCT($R$4:$R$964,$F$4:$F$964)</f>
        <v>52580.785912909239</v>
      </c>
      <c r="T148" s="38">
        <f>S148/F148</f>
        <v>175.26928637636414</v>
      </c>
      <c r="U148" s="38">
        <f>43000000*F148/SUM($F$4:$F$964)</f>
        <v>29724.529649642267</v>
      </c>
      <c r="V148" s="38">
        <f t="shared" si="7"/>
        <v>-22856.256263266972</v>
      </c>
      <c r="W148" s="38">
        <f t="shared" si="8"/>
        <v>-76.18752087755631</v>
      </c>
    </row>
    <row r="149" spans="1:23" x14ac:dyDescent="0.25">
      <c r="A149" s="7" t="s">
        <v>412</v>
      </c>
      <c r="B149" s="7" t="s">
        <v>413</v>
      </c>
      <c r="C149" s="7" t="s">
        <v>414</v>
      </c>
      <c r="D149" s="8">
        <v>9230</v>
      </c>
      <c r="E149" s="8" t="s">
        <v>415</v>
      </c>
      <c r="F149" s="9">
        <v>114</v>
      </c>
      <c r="G149" s="9">
        <v>61</v>
      </c>
      <c r="H149" s="10">
        <f t="shared" si="6"/>
        <v>0.53508771929824561</v>
      </c>
      <c r="I149" s="9">
        <v>39</v>
      </c>
      <c r="J149" s="10">
        <f>I149/F149</f>
        <v>0.34210526315789475</v>
      </c>
      <c r="K149" s="11">
        <v>25</v>
      </c>
      <c r="L149" s="12">
        <f>K149/F149</f>
        <v>0.21929824561403508</v>
      </c>
      <c r="M149" s="9">
        <v>39</v>
      </c>
      <c r="N149" s="16">
        <f>M149/F149</f>
        <v>0.34210526315789475</v>
      </c>
      <c r="O149" s="15">
        <f>(G149+I149+K149)*0.3/F149+M149*0.1/F149</f>
        <v>0.36315789473684212</v>
      </c>
      <c r="P149" s="36">
        <f>43000000*(O149*F149)/SUMPRODUCT($F$4:$F$964,$O$4:$O$964)</f>
        <v>19420.697672363636</v>
      </c>
      <c r="Q149" s="36">
        <f>P149/F149</f>
        <v>170.3569971259968</v>
      </c>
      <c r="R149" s="15">
        <f>(0.3*IF(H149&lt;=$H$968,H149*F149,$H$968*F149)+0.3*IF(J149&lt;=$J$968,J149*F149,$J$968*F149)+0.3*IF(L149&lt;$L$968,L149*F149,$L$968*F149)+0.1*IF(N149&lt;$N$968,N149*F149,$N$968*F149))/F149</f>
        <v>0.36315789473684207</v>
      </c>
      <c r="S149" s="37">
        <f>43000000*(R149*F149)/SUMPRODUCT($R$4:$R$964,$F$4:$F$964)</f>
        <v>19952.745525155293</v>
      </c>
      <c r="T149" s="38">
        <f>S149/F149</f>
        <v>175.02408355399379</v>
      </c>
      <c r="U149" s="38">
        <f>43000000*F149/SUM($F$4:$F$964)</f>
        <v>11295.321266864063</v>
      </c>
      <c r="V149" s="38">
        <f t="shared" si="7"/>
        <v>-8657.4242582912302</v>
      </c>
      <c r="W149" s="38">
        <f t="shared" si="8"/>
        <v>-75.942318055185964</v>
      </c>
    </row>
    <row r="150" spans="1:23" x14ac:dyDescent="0.25">
      <c r="A150" s="7" t="s">
        <v>416</v>
      </c>
      <c r="B150" s="7" t="s">
        <v>417</v>
      </c>
      <c r="C150" s="7" t="s">
        <v>418</v>
      </c>
      <c r="D150" s="8">
        <v>8800</v>
      </c>
      <c r="E150" s="8" t="s">
        <v>234</v>
      </c>
      <c r="F150" s="9">
        <v>461</v>
      </c>
      <c r="G150" s="9">
        <v>233</v>
      </c>
      <c r="H150" s="10">
        <f t="shared" si="6"/>
        <v>0.50542299349240782</v>
      </c>
      <c r="I150" s="9">
        <v>182</v>
      </c>
      <c r="J150" s="10">
        <f>I150/F150</f>
        <v>0.39479392624728848</v>
      </c>
      <c r="K150" s="11">
        <v>119</v>
      </c>
      <c r="L150" s="12">
        <f>K150/F150</f>
        <v>0.25813449023861174</v>
      </c>
      <c r="M150" s="9">
        <v>71</v>
      </c>
      <c r="N150" s="16">
        <f>M150/F150</f>
        <v>0.15401301518438179</v>
      </c>
      <c r="O150" s="15">
        <f>(G150+I150+K150)*0.3/F150+M150*0.1/F150</f>
        <v>0.36290672451193057</v>
      </c>
      <c r="P150" s="36">
        <f>43000000*(O150*F150)/SUMPRODUCT($F$4:$F$964,$O$4:$O$964)</f>
        <v>78480.258951363168</v>
      </c>
      <c r="Q150" s="36">
        <f>P150/F150</f>
        <v>170.23917343028887</v>
      </c>
      <c r="R150" s="15">
        <f>(0.3*IF(H150&lt;=$H$968,H150*F150,$H$968*F150)+0.3*IF(J150&lt;=$J$968,J150*F150,$J$968*F150)+0.3*IF(L150&lt;$L$968,L150*F150,$L$968*F150)+0.1*IF(N150&lt;$N$968,N150*F150,$N$968*F150))/F150</f>
        <v>0.36290672451193057</v>
      </c>
      <c r="S150" s="37">
        <f>43000000*(R150*F150)/SUMPRODUCT($R$4:$R$964,$F$4:$F$964)</f>
        <v>80630.297738127541</v>
      </c>
      <c r="T150" s="38">
        <f>S150/F150</f>
        <v>174.90303196990789</v>
      </c>
      <c r="U150" s="38">
        <f>43000000*F150/SUM($F$4:$F$964)</f>
        <v>45676.693894950287</v>
      </c>
      <c r="V150" s="38">
        <f t="shared" si="7"/>
        <v>-34953.603843177254</v>
      </c>
      <c r="W150" s="38">
        <f t="shared" si="8"/>
        <v>-75.82126647110006</v>
      </c>
    </row>
    <row r="151" spans="1:23" x14ac:dyDescent="0.25">
      <c r="A151" s="7" t="s">
        <v>419</v>
      </c>
      <c r="B151" s="7" t="s">
        <v>420</v>
      </c>
      <c r="C151" s="7" t="s">
        <v>126</v>
      </c>
      <c r="D151" s="8">
        <v>3580</v>
      </c>
      <c r="E151" s="8" t="s">
        <v>371</v>
      </c>
      <c r="F151" s="9">
        <v>487</v>
      </c>
      <c r="G151" s="9">
        <v>169</v>
      </c>
      <c r="H151" s="10">
        <f t="shared" si="6"/>
        <v>0.34702258726899382</v>
      </c>
      <c r="I151" s="9">
        <v>237</v>
      </c>
      <c r="J151" s="10">
        <f>I151/F151</f>
        <v>0.486652977412731</v>
      </c>
      <c r="K151" s="11">
        <v>129</v>
      </c>
      <c r="L151" s="12">
        <f>K151/F151</f>
        <v>0.26488706365503079</v>
      </c>
      <c r="M151" s="9">
        <v>156</v>
      </c>
      <c r="N151" s="16">
        <f>M151/F151</f>
        <v>0.32032854209445583</v>
      </c>
      <c r="O151" s="15">
        <f>(G151+I151+K151)*0.3/F151+M151*0.1/F151</f>
        <v>0.36160164271047229</v>
      </c>
      <c r="P151" s="36">
        <f>43000000*(O151*F151)/SUMPRODUCT($F$4:$F$964,$O$4:$O$964)</f>
        <v>82608.329954184432</v>
      </c>
      <c r="Q151" s="36">
        <f>P151/F151</f>
        <v>169.62696089154915</v>
      </c>
      <c r="R151" s="15">
        <f>(0.3*IF(H151&lt;=$H$968,H151*F151,$H$968*F151)+0.3*IF(J151&lt;=$J$968,J151*F151,$J$968*F151)+0.3*IF(L151&lt;$L$968,L151*F151,$L$968*F151)+0.1*IF(N151&lt;$N$968,N151*F151,$N$968*F151))/F151</f>
        <v>0.36160164271047218</v>
      </c>
      <c r="S151" s="37">
        <f>43000000*(R151*F151)/SUMPRODUCT($R$4:$R$964,$F$4:$F$964)</f>
        <v>84871.461038160545</v>
      </c>
      <c r="T151" s="38">
        <f>S151/F151</f>
        <v>174.2740473062845</v>
      </c>
      <c r="U151" s="38">
        <f>43000000*F151/SUM($F$4:$F$964)</f>
        <v>48252.819797919285</v>
      </c>
      <c r="V151" s="38">
        <f t="shared" si="7"/>
        <v>-36618.641240241261</v>
      </c>
      <c r="W151" s="38">
        <f t="shared" si="8"/>
        <v>-75.192281807476675</v>
      </c>
    </row>
    <row r="152" spans="1:23" x14ac:dyDescent="0.25">
      <c r="A152" s="7" t="s">
        <v>421</v>
      </c>
      <c r="B152" s="7" t="s">
        <v>422</v>
      </c>
      <c r="C152" s="7" t="s">
        <v>423</v>
      </c>
      <c r="D152" s="8">
        <v>2640</v>
      </c>
      <c r="E152" s="8" t="s">
        <v>409</v>
      </c>
      <c r="F152" s="9">
        <v>423</v>
      </c>
      <c r="G152" s="9">
        <v>165</v>
      </c>
      <c r="H152" s="10">
        <f t="shared" si="6"/>
        <v>0.39007092198581561</v>
      </c>
      <c r="I152" s="9">
        <v>179</v>
      </c>
      <c r="J152" s="10">
        <f>I152/F152</f>
        <v>0.42316784869976359</v>
      </c>
      <c r="K152" s="11">
        <v>83</v>
      </c>
      <c r="L152" s="12">
        <f>K152/F152</f>
        <v>0.19621749408983452</v>
      </c>
      <c r="M152" s="9">
        <v>246</v>
      </c>
      <c r="N152" s="16">
        <f>M152/F152</f>
        <v>0.58156028368794321</v>
      </c>
      <c r="O152" s="15">
        <f>(G152+I152+K152)*0.3/F152+M152*0.1/F152</f>
        <v>0.36099290780141846</v>
      </c>
      <c r="P152" s="36">
        <f>43000000*(O152*F152)/SUMPRODUCT($F$4:$F$964,$O$4:$O$964)</f>
        <v>71631.413878500651</v>
      </c>
      <c r="Q152" s="36">
        <f>P152/F152</f>
        <v>169.34140396808664</v>
      </c>
      <c r="R152" s="15">
        <f>(0.3*IF(H152&lt;=$H$968,H152*F152,$H$968*F152)+0.3*IF(J152&lt;=$J$968,J152*F152,$J$968*F152)+0.3*IF(L152&lt;$L$968,L152*F152,$L$968*F152)+0.1*IF(N152&lt;$N$968,N152*F152,$N$968*F152))/F152</f>
        <v>0.36099290780141841</v>
      </c>
      <c r="S152" s="37">
        <f>43000000*(R152*F152)/SUMPRODUCT($R$4:$R$964,$F$4:$F$964)</f>
        <v>73593.822263072769</v>
      </c>
      <c r="T152" s="38">
        <f>S152/F152</f>
        <v>173.98066728858811</v>
      </c>
      <c r="U152" s="38">
        <f>43000000*F152/SUM($F$4:$F$964)</f>
        <v>41911.586805995597</v>
      </c>
      <c r="V152" s="38">
        <f t="shared" si="7"/>
        <v>-31682.235457077171</v>
      </c>
      <c r="W152" s="38">
        <f t="shared" si="8"/>
        <v>-74.898901789780282</v>
      </c>
    </row>
    <row r="153" spans="1:23" x14ac:dyDescent="0.25">
      <c r="A153" s="7" t="s">
        <v>424</v>
      </c>
      <c r="B153" s="7" t="s">
        <v>425</v>
      </c>
      <c r="C153" s="7" t="s">
        <v>216</v>
      </c>
      <c r="D153" s="8">
        <v>2800</v>
      </c>
      <c r="E153" s="8" t="s">
        <v>169</v>
      </c>
      <c r="F153" s="9">
        <v>296</v>
      </c>
      <c r="G153" s="9">
        <v>113</v>
      </c>
      <c r="H153" s="10">
        <f t="shared" si="6"/>
        <v>0.38175675675675674</v>
      </c>
      <c r="I153" s="9">
        <v>129</v>
      </c>
      <c r="J153" s="10">
        <f>I153/F153</f>
        <v>0.4358108108108108</v>
      </c>
      <c r="K153" s="11">
        <v>58</v>
      </c>
      <c r="L153" s="12">
        <f>K153/F153</f>
        <v>0.19594594594594594</v>
      </c>
      <c r="M153" s="9">
        <v>168</v>
      </c>
      <c r="N153" s="16">
        <f>M153/F153</f>
        <v>0.56756756756756754</v>
      </c>
      <c r="O153" s="15">
        <f>(G153+I153+K153)*0.3/F153+M153*0.1/F153</f>
        <v>0.36081081081081079</v>
      </c>
      <c r="P153" s="36">
        <f>43000000*(O153*F153)/SUMPRODUCT($F$4:$F$964,$O$4:$O$964)</f>
        <v>50099.770806967055</v>
      </c>
      <c r="Q153" s="36">
        <f>P153/F153</f>
        <v>169.25598245596979</v>
      </c>
      <c r="R153" s="15">
        <f>(0.3*IF(H153&lt;=$H$968,H153*F153,$H$968*F153)+0.3*IF(J153&lt;=$J$968,J153*F153,$J$968*F153)+0.3*IF(L153&lt;$L$968,L153*F153,$L$968*F153)+0.1*IF(N153&lt;$N$968,N153*F153,$N$968*F153))/F153</f>
        <v>0.36081081081081079</v>
      </c>
      <c r="S153" s="37">
        <f>43000000*(R153*F153)/SUMPRODUCT($R$4:$R$964,$F$4:$F$964)</f>
        <v>51472.300050400612</v>
      </c>
      <c r="T153" s="38">
        <f>S153/F153</f>
        <v>173.89290557567773</v>
      </c>
      <c r="U153" s="38">
        <f>43000000*F153/SUM($F$4:$F$964)</f>
        <v>29328.20258764704</v>
      </c>
      <c r="V153" s="38">
        <f t="shared" si="7"/>
        <v>-22144.097462753572</v>
      </c>
      <c r="W153" s="38">
        <f t="shared" si="8"/>
        <v>-74.811140076869904</v>
      </c>
    </row>
    <row r="154" spans="1:23" x14ac:dyDescent="0.25">
      <c r="A154" s="7" t="s">
        <v>426</v>
      </c>
      <c r="B154" s="7" t="s">
        <v>427</v>
      </c>
      <c r="C154" s="7" t="s">
        <v>47</v>
      </c>
      <c r="D154" s="20">
        <v>2050</v>
      </c>
      <c r="E154" s="20" t="s">
        <v>16</v>
      </c>
      <c r="F154" s="9">
        <v>337</v>
      </c>
      <c r="G154" s="9">
        <v>126</v>
      </c>
      <c r="H154" s="10">
        <f t="shared" si="6"/>
        <v>0.37388724035608306</v>
      </c>
      <c r="I154" s="9">
        <v>139</v>
      </c>
      <c r="J154" s="10">
        <f>I154/F154</f>
        <v>0.41246290801186941</v>
      </c>
      <c r="K154" s="11">
        <v>68</v>
      </c>
      <c r="L154" s="12">
        <f>K154/F154</f>
        <v>0.20178041543026706</v>
      </c>
      <c r="M154" s="9">
        <v>214</v>
      </c>
      <c r="N154" s="16">
        <f>M154/F154</f>
        <v>0.63501483679525228</v>
      </c>
      <c r="O154" s="15">
        <f>(G154+I154+K154)*0.3/F154+M154*0.1/F154</f>
        <v>0.35994065281899107</v>
      </c>
      <c r="P154" s="36">
        <f>43000000*(O154*F154)/SUMPRODUCT($F$4:$F$964,$O$4:$O$964)</f>
        <v>56901.705982070256</v>
      </c>
      <c r="Q154" s="36">
        <f>P154/F154</f>
        <v>168.84779223166248</v>
      </c>
      <c r="R154" s="15">
        <f>(0.3*IF(H154&lt;=$H$968,H154*F154,$H$968*F154)+0.3*IF(J154&lt;=$J$968,J154*F154,$J$968*F154)+0.3*IF(L154&lt;$L$968,L154*F154,$L$968*F154)+0.1*IF(N154&lt;$N$968,N154*F154,$N$968*F154))/F154</f>
        <v>0.35994065281899112</v>
      </c>
      <c r="S154" s="37">
        <f>43000000*(R154*F154)/SUMPRODUCT($R$4:$R$964,$F$4:$F$964)</f>
        <v>58460.580487955012</v>
      </c>
      <c r="T154" s="38">
        <f>S154/F154</f>
        <v>173.47353260520777</v>
      </c>
      <c r="U154" s="38">
        <f>43000000*F154/SUM($F$4:$F$964)</f>
        <v>33390.554973098151</v>
      </c>
      <c r="V154" s="38">
        <f t="shared" si="7"/>
        <v>-25070.025514856861</v>
      </c>
      <c r="W154" s="38">
        <f t="shared" si="8"/>
        <v>-74.391767106399939</v>
      </c>
    </row>
    <row r="155" spans="1:23" x14ac:dyDescent="0.25">
      <c r="A155" s="7" t="s">
        <v>428</v>
      </c>
      <c r="B155" s="7" t="s">
        <v>429</v>
      </c>
      <c r="C155" s="7" t="s">
        <v>423</v>
      </c>
      <c r="D155" s="8">
        <v>2050</v>
      </c>
      <c r="E155" s="8" t="s">
        <v>16</v>
      </c>
      <c r="F155" s="9">
        <v>334</v>
      </c>
      <c r="G155" s="9">
        <v>115</v>
      </c>
      <c r="H155" s="10">
        <f t="shared" si="6"/>
        <v>0.34431137724550898</v>
      </c>
      <c r="I155" s="9">
        <v>142</v>
      </c>
      <c r="J155" s="10">
        <f>I155/F155</f>
        <v>0.42514970059880242</v>
      </c>
      <c r="K155" s="11">
        <v>58</v>
      </c>
      <c r="L155" s="12">
        <f>K155/F155</f>
        <v>0.17365269461077845</v>
      </c>
      <c r="M155" s="9">
        <v>255</v>
      </c>
      <c r="N155" s="16">
        <f>M155/F155</f>
        <v>0.76347305389221554</v>
      </c>
      <c r="O155" s="15">
        <f>(G155+I155+K155)*0.3/F155+M155*0.1/F155</f>
        <v>0.3592814371257485</v>
      </c>
      <c r="P155" s="36">
        <f>43000000*(O155*F155)/SUMPRODUCT($F$4:$F$964,$O$4:$O$964)</f>
        <v>56291.877311198936</v>
      </c>
      <c r="Q155" s="36">
        <f>P155/F155</f>
        <v>168.53855482394891</v>
      </c>
      <c r="R155" s="15">
        <f>(0.3*IF(H155&lt;=$H$968,H155*F155,$H$968*F155)+0.3*IF(J155&lt;=$J$968,J155*F155,$J$968*F155)+0.3*IF(L155&lt;$L$968,L155*F155,$L$968*F155)+0.1*IF(N155&lt;$N$968,N155*F155,$N$968*F155))/F155</f>
        <v>0.35493906632404315</v>
      </c>
      <c r="S155" s="37">
        <f>43000000*(R155*F155)/SUMPRODUCT($R$4:$R$964,$F$4:$F$964)</f>
        <v>57135.047383530196</v>
      </c>
      <c r="T155" s="38">
        <f>S155/F155</f>
        <v>171.06301611835389</v>
      </c>
      <c r="U155" s="38">
        <f>43000000*F155/SUM($F$4:$F$964)</f>
        <v>33093.309676601726</v>
      </c>
      <c r="V155" s="38">
        <f t="shared" si="7"/>
        <v>-24041.73770692847</v>
      </c>
      <c r="W155" s="38">
        <f t="shared" si="8"/>
        <v>-71.98125061954606</v>
      </c>
    </row>
    <row r="156" spans="1:23" x14ac:dyDescent="0.25">
      <c r="A156" s="7" t="s">
        <v>430</v>
      </c>
      <c r="B156" s="7" t="s">
        <v>431</v>
      </c>
      <c r="C156" s="7" t="s">
        <v>423</v>
      </c>
      <c r="D156" s="8">
        <v>2300</v>
      </c>
      <c r="E156" s="8" t="s">
        <v>432</v>
      </c>
      <c r="F156" s="9">
        <v>218</v>
      </c>
      <c r="G156" s="9">
        <v>103</v>
      </c>
      <c r="H156" s="10">
        <f t="shared" si="6"/>
        <v>0.47247706422018348</v>
      </c>
      <c r="I156" s="9">
        <v>98</v>
      </c>
      <c r="J156" s="10">
        <f>I156/F156</f>
        <v>0.44954128440366975</v>
      </c>
      <c r="K156" s="11">
        <v>37</v>
      </c>
      <c r="L156" s="12">
        <f>K156/F156</f>
        <v>0.16972477064220184</v>
      </c>
      <c r="M156" s="9">
        <v>66</v>
      </c>
      <c r="N156" s="16">
        <f>M156/F156</f>
        <v>0.30275229357798167</v>
      </c>
      <c r="O156" s="15">
        <f>(G156+I156+K156)*0.3/F156+M156*0.1/F156</f>
        <v>0.35779816513761464</v>
      </c>
      <c r="P156" s="36">
        <f>43000000*(O156*F156)/SUMPRODUCT($F$4:$F$964,$O$4:$O$964)</f>
        <v>36589.720252279301</v>
      </c>
      <c r="Q156" s="36">
        <f>P156/F156</f>
        <v>167.84275345082247</v>
      </c>
      <c r="R156" s="15">
        <f>(0.3*IF(H156&lt;=$H$968,H156*F156,$H$968*F156)+0.3*IF(J156&lt;=$J$968,J156*F156,$J$968*F156)+0.3*IF(L156&lt;$L$968,L156*F156,$L$968*F156)+0.1*IF(N156&lt;$N$968,N156*F156,$N$968*F156))/F156</f>
        <v>0.35779816513761459</v>
      </c>
      <c r="S156" s="37">
        <f>43000000*(R156*F156)/SUMPRODUCT($R$4:$R$964,$F$4:$F$964)</f>
        <v>37592.129250292579</v>
      </c>
      <c r="T156" s="38">
        <f>S156/F156</f>
        <v>172.44095986372741</v>
      </c>
      <c r="U156" s="38">
        <f>43000000*F156/SUM($F$4:$F$964)</f>
        <v>21599.824878740048</v>
      </c>
      <c r="V156" s="38">
        <f t="shared" si="7"/>
        <v>-15992.304371552531</v>
      </c>
      <c r="W156" s="38">
        <f t="shared" si="8"/>
        <v>-73.359194364919588</v>
      </c>
    </row>
    <row r="157" spans="1:23" x14ac:dyDescent="0.25">
      <c r="A157" s="7" t="s">
        <v>433</v>
      </c>
      <c r="B157" s="7" t="s">
        <v>431</v>
      </c>
      <c r="C157" s="7" t="s">
        <v>72</v>
      </c>
      <c r="D157" s="8">
        <v>2300</v>
      </c>
      <c r="E157" s="8" t="s">
        <v>432</v>
      </c>
      <c r="F157" s="9">
        <v>175</v>
      </c>
      <c r="G157" s="9">
        <v>68</v>
      </c>
      <c r="H157" s="10">
        <f t="shared" si="6"/>
        <v>0.38857142857142857</v>
      </c>
      <c r="I157" s="9">
        <v>54</v>
      </c>
      <c r="J157" s="10">
        <f>I157/F157</f>
        <v>0.30857142857142855</v>
      </c>
      <c r="K157" s="11">
        <v>67</v>
      </c>
      <c r="L157" s="12">
        <f>K157/F157</f>
        <v>0.38285714285714284</v>
      </c>
      <c r="M157" s="9">
        <v>59</v>
      </c>
      <c r="N157" s="16">
        <f>M157/F157</f>
        <v>0.33714285714285713</v>
      </c>
      <c r="O157" s="15">
        <f>(G157+I157+K157)*0.3/F157+M157*0.1/F157</f>
        <v>0.35771428571428565</v>
      </c>
      <c r="P157" s="36">
        <f>43000000*(O157*F157)/SUMPRODUCT($F$4:$F$964,$O$4:$O$964)</f>
        <v>29365.595997342105</v>
      </c>
      <c r="Q157" s="36">
        <f>P157/F157</f>
        <v>167.80340569909774</v>
      </c>
      <c r="R157" s="15">
        <f>(0.3*IF(H157&lt;=$H$968,H157*F157,$H$968*F157)+0.3*IF(J157&lt;=$J$968,J157*F157,$J$968*F157)+0.3*IF(L157&lt;$L$968,L157*F157,$L$968*F157)+0.1*IF(N157&lt;$N$968,N157*F157,$N$968*F157))/F157</f>
        <v>0.35771428571428565</v>
      </c>
      <c r="S157" s="37">
        <f>43000000*(R157*F157)/SUMPRODUCT($R$4:$R$964,$F$4:$F$964)</f>
        <v>30170.093475234811</v>
      </c>
      <c r="T157" s="38">
        <f>S157/F157</f>
        <v>172.40053414419893</v>
      </c>
      <c r="U157" s="38">
        <f>43000000*F157/SUM($F$4:$F$964)</f>
        <v>17339.308962291325</v>
      </c>
      <c r="V157" s="38">
        <f t="shared" si="7"/>
        <v>-12830.784512943486</v>
      </c>
      <c r="W157" s="38">
        <f t="shared" si="8"/>
        <v>-73.318768645391103</v>
      </c>
    </row>
    <row r="158" spans="1:23" x14ac:dyDescent="0.25">
      <c r="A158" s="7" t="s">
        <v>434</v>
      </c>
      <c r="B158" s="7" t="s">
        <v>435</v>
      </c>
      <c r="C158" s="7" t="s">
        <v>414</v>
      </c>
      <c r="D158" s="8">
        <v>8501</v>
      </c>
      <c r="E158" s="8" t="s">
        <v>190</v>
      </c>
      <c r="F158" s="9">
        <v>320</v>
      </c>
      <c r="G158" s="9">
        <v>174</v>
      </c>
      <c r="H158" s="10">
        <f t="shared" si="6"/>
        <v>0.54374999999999996</v>
      </c>
      <c r="I158" s="9">
        <v>122</v>
      </c>
      <c r="J158" s="10">
        <f>I158/F158</f>
        <v>0.38124999999999998</v>
      </c>
      <c r="K158" s="11">
        <v>63</v>
      </c>
      <c r="L158" s="12">
        <f>K158/F158</f>
        <v>0.19687499999999999</v>
      </c>
      <c r="M158" s="9">
        <v>66</v>
      </c>
      <c r="N158" s="16">
        <f>M158/F158</f>
        <v>0.20624999999999999</v>
      </c>
      <c r="O158" s="15">
        <f>(G158+I158+K158)*0.3/F158+M158*0.1/F158</f>
        <v>0.35718749999999999</v>
      </c>
      <c r="P158" s="36">
        <f>43000000*(O158*F158)/SUMPRODUCT($F$4:$F$964,$O$4:$O$964)</f>
        <v>53618.013138916984</v>
      </c>
      <c r="Q158" s="36">
        <f>P158/F158</f>
        <v>167.55629105911558</v>
      </c>
      <c r="R158" s="15">
        <f>(0.3*IF(H158&lt;=$H$968,H158*F158,$H$968*F158)+0.3*IF(J158&lt;=$J$968,J158*F158,$J$968*F158)+0.3*IF(L158&lt;$L$968,L158*F158,$L$968*F158)+0.1*IF(N158&lt;$N$968,N158*F158,$N$968*F158))/F158</f>
        <v>0.35718749999999994</v>
      </c>
      <c r="S158" s="37">
        <f>43000000*(R158*F158)/SUMPRODUCT($R$4:$R$964,$F$4:$F$964)</f>
        <v>55086.927862928736</v>
      </c>
      <c r="T158" s="38">
        <f>S158/F158</f>
        <v>172.14664957165229</v>
      </c>
      <c r="U158" s="38">
        <f>43000000*F158/SUM($F$4:$F$964)</f>
        <v>31706.164959618422</v>
      </c>
      <c r="V158" s="38">
        <f t="shared" si="7"/>
        <v>-23380.762903310315</v>
      </c>
      <c r="W158" s="38">
        <f t="shared" si="8"/>
        <v>-73.064884072844464</v>
      </c>
    </row>
    <row r="159" spans="1:23" x14ac:dyDescent="0.25">
      <c r="A159" s="7" t="s">
        <v>436</v>
      </c>
      <c r="B159" s="7" t="s">
        <v>437</v>
      </c>
      <c r="C159" s="7" t="s">
        <v>330</v>
      </c>
      <c r="D159" s="8">
        <v>3900</v>
      </c>
      <c r="E159" s="8" t="s">
        <v>438</v>
      </c>
      <c r="F159" s="9">
        <v>166</v>
      </c>
      <c r="G159" s="9">
        <v>73</v>
      </c>
      <c r="H159" s="10">
        <f t="shared" si="6"/>
        <v>0.43975903614457829</v>
      </c>
      <c r="I159" s="9">
        <v>44</v>
      </c>
      <c r="J159" s="10">
        <f>I159/F159</f>
        <v>0.26506024096385544</v>
      </c>
      <c r="K159" s="11">
        <v>71</v>
      </c>
      <c r="L159" s="12">
        <f>K159/F159</f>
        <v>0.42771084337349397</v>
      </c>
      <c r="M159" s="9">
        <v>28</v>
      </c>
      <c r="N159" s="16">
        <f>M159/F159</f>
        <v>0.16867469879518071</v>
      </c>
      <c r="O159" s="15">
        <f>(G159+I159+K159)*0.3/F159+M159*0.1/F159</f>
        <v>0.3566265060240964</v>
      </c>
      <c r="P159" s="36">
        <f>43000000*(O159*F159)/SUMPRODUCT($F$4:$F$964,$O$4:$O$964)</f>
        <v>27770.659473524807</v>
      </c>
      <c r="Q159" s="36">
        <f>P159/F159</f>
        <v>167.29312935858317</v>
      </c>
      <c r="R159" s="15">
        <f>(0.3*IF(H159&lt;=$H$968,H159*F159,$H$968*F159)+0.3*IF(J159&lt;=$J$968,J159*F159,$J$968*F159)+0.3*IF(L159&lt;$L$968,L159*F159,$L$968*F159)+0.1*IF(N159&lt;$N$968,N159*F159,$N$968*F159))/F159</f>
        <v>0.35662650602409629</v>
      </c>
      <c r="S159" s="37">
        <f>43000000*(R159*F159)/SUMPRODUCT($R$4:$R$964,$F$4:$F$964)</f>
        <v>28531.462200222053</v>
      </c>
      <c r="T159" s="38">
        <f>S159/F159</f>
        <v>171.87627831459068</v>
      </c>
      <c r="U159" s="38">
        <f>43000000*F159/SUM($F$4:$F$964)</f>
        <v>16447.573072802057</v>
      </c>
      <c r="V159" s="38">
        <f t="shared" si="7"/>
        <v>-12083.889127419996</v>
      </c>
      <c r="W159" s="38">
        <f t="shared" si="8"/>
        <v>-72.794512815782852</v>
      </c>
    </row>
    <row r="160" spans="1:23" x14ac:dyDescent="0.25">
      <c r="A160" s="7" t="s">
        <v>439</v>
      </c>
      <c r="B160" s="7" t="s">
        <v>440</v>
      </c>
      <c r="C160" s="7" t="s">
        <v>414</v>
      </c>
      <c r="D160" s="8">
        <v>3540</v>
      </c>
      <c r="E160" s="8" t="s">
        <v>441</v>
      </c>
      <c r="F160" s="9">
        <v>167</v>
      </c>
      <c r="G160" s="9">
        <v>89</v>
      </c>
      <c r="H160" s="10">
        <f t="shared" si="6"/>
        <v>0.53293413173652693</v>
      </c>
      <c r="I160" s="9">
        <v>43</v>
      </c>
      <c r="J160" s="10">
        <f>I160/F160</f>
        <v>0.25748502994011974</v>
      </c>
      <c r="K160" s="11">
        <v>47</v>
      </c>
      <c r="L160" s="12">
        <f>K160/F160</f>
        <v>0.28143712574850299</v>
      </c>
      <c r="M160" s="9">
        <v>57</v>
      </c>
      <c r="N160" s="16">
        <f>M160/F160</f>
        <v>0.3413173652694611</v>
      </c>
      <c r="O160" s="15">
        <f>(G160+I160+K160)*0.3/F160+M160*0.1/F160</f>
        <v>0.35568862275449098</v>
      </c>
      <c r="P160" s="36">
        <f>43000000*(O160*F160)/SUMPRODUCT($F$4:$F$964,$O$4:$O$964)</f>
        <v>27864.479269043466</v>
      </c>
      <c r="Q160" s="36">
        <f>P160/F160</f>
        <v>166.85316927570938</v>
      </c>
      <c r="R160" s="15">
        <f>(0.3*IF(H160&lt;=$H$968,H160*F160,$H$968*F160)+0.3*IF(J160&lt;=$J$968,J160*F160,$J$968*F160)+0.3*IF(L160&lt;$L$968,L160*F160,$L$968*F160)+0.1*IF(N160&lt;$N$968,N160*F160,$N$968*F160))/F160</f>
        <v>0.35568862275449104</v>
      </c>
      <c r="S160" s="37">
        <f>43000000*(R160*F160)/SUMPRODUCT($R$4:$R$964,$F$4:$F$964)</f>
        <v>28627.852275222816</v>
      </c>
      <c r="T160" s="38">
        <f>S160/F160</f>
        <v>171.42426512109472</v>
      </c>
      <c r="U160" s="38">
        <f>43000000*F160/SUM($F$4:$F$964)</f>
        <v>16546.654838300863</v>
      </c>
      <c r="V160" s="38">
        <f t="shared" si="7"/>
        <v>-12081.197436921953</v>
      </c>
      <c r="W160" s="38">
        <f t="shared" si="8"/>
        <v>-72.342499622286894</v>
      </c>
    </row>
    <row r="161" spans="1:23" x14ac:dyDescent="0.25">
      <c r="A161" s="7" t="s">
        <v>442</v>
      </c>
      <c r="B161" s="7" t="s">
        <v>443</v>
      </c>
      <c r="C161" s="7" t="s">
        <v>255</v>
      </c>
      <c r="D161" s="8">
        <v>3600</v>
      </c>
      <c r="E161" s="8" t="s">
        <v>142</v>
      </c>
      <c r="F161" s="9">
        <v>156</v>
      </c>
      <c r="G161" s="9">
        <v>60</v>
      </c>
      <c r="H161" s="10">
        <f t="shared" si="6"/>
        <v>0.38461538461538464</v>
      </c>
      <c r="I161" s="9">
        <v>70</v>
      </c>
      <c r="J161" s="10">
        <f>I161/F161</f>
        <v>0.44871794871794873</v>
      </c>
      <c r="K161" s="11">
        <v>32</v>
      </c>
      <c r="L161" s="12">
        <f>K161/F161</f>
        <v>0.20512820512820512</v>
      </c>
      <c r="M161" s="9">
        <v>68</v>
      </c>
      <c r="N161" s="16">
        <f>M161/F161</f>
        <v>0.4358974358974359</v>
      </c>
      <c r="O161" s="15">
        <f>(G161+I161+K161)*0.3/F161+M161*0.1/F161</f>
        <v>0.35512820512820514</v>
      </c>
      <c r="P161" s="36">
        <f>43000000*(O161*F161)/SUMPRODUCT($F$4:$F$964,$O$4:$O$964)</f>
        <v>25988.083358670181</v>
      </c>
      <c r="Q161" s="36">
        <f>P161/F161</f>
        <v>166.59027794019346</v>
      </c>
      <c r="R161" s="15">
        <f>(0.3*IF(H161&lt;=$H$968,H161*F161,$H$968*F161)+0.3*IF(J161&lt;=$J$968,J161*F161,$J$968*F161)+0.3*IF(L161&lt;$L$968,L161*F161,$L$968*F161)+0.1*IF(N161&lt;$N$968,N161*F161,$N$968*F161))/F161</f>
        <v>0.35512820512820514</v>
      </c>
      <c r="S161" s="37">
        <f>43000000*(R161*F161)/SUMPRODUCT($R$4:$R$964,$F$4:$F$964)</f>
        <v>26700.050775207812</v>
      </c>
      <c r="T161" s="38">
        <f>S161/F161</f>
        <v>171.15417163594751</v>
      </c>
      <c r="U161" s="38">
        <f>43000000*F161/SUM($F$4:$F$964)</f>
        <v>15456.75541781398</v>
      </c>
      <c r="V161" s="38">
        <f t="shared" si="7"/>
        <v>-11243.295357393832</v>
      </c>
      <c r="W161" s="38">
        <f t="shared" si="8"/>
        <v>-72.07240613713968</v>
      </c>
    </row>
    <row r="162" spans="1:23" x14ac:dyDescent="0.25">
      <c r="A162" s="7" t="s">
        <v>444</v>
      </c>
      <c r="B162" s="7" t="s">
        <v>445</v>
      </c>
      <c r="C162" s="7" t="s">
        <v>60</v>
      </c>
      <c r="D162" s="8">
        <v>3580</v>
      </c>
      <c r="E162" s="8" t="s">
        <v>371</v>
      </c>
      <c r="F162" s="9">
        <v>501</v>
      </c>
      <c r="G162" s="9">
        <v>188</v>
      </c>
      <c r="H162" s="10">
        <f t="shared" si="6"/>
        <v>0.37524950099800397</v>
      </c>
      <c r="I162" s="9">
        <v>241</v>
      </c>
      <c r="J162" s="10">
        <f>I162/F162</f>
        <v>0.48103792415169661</v>
      </c>
      <c r="K162" s="11">
        <v>114</v>
      </c>
      <c r="L162" s="12">
        <f>K162/F162</f>
        <v>0.22754491017964071</v>
      </c>
      <c r="M162" s="9">
        <v>146</v>
      </c>
      <c r="N162" s="16">
        <f>M162/F162</f>
        <v>0.29141716566866266</v>
      </c>
      <c r="O162" s="15">
        <f>(G162+I162+K162)*0.3/F162+M162*0.1/F162</f>
        <v>0.35429141716566864</v>
      </c>
      <c r="P162" s="36">
        <f>43000000*(O162*F162)/SUMPRODUCT($F$4:$F$964,$O$4:$O$964)</f>
        <v>83265.068522815098</v>
      </c>
      <c r="Q162" s="36">
        <f>P162/F162</f>
        <v>166.19774156250517</v>
      </c>
      <c r="R162" s="15">
        <f>(0.3*IF(H162&lt;=$H$968,H162*F162,$H$968*F162)+0.3*IF(J162&lt;=$J$968,J162*F162,$J$968*F162)+0.3*IF(L162&lt;$L$968,L162*F162,$L$968*F162)+0.1*IF(N162&lt;$N$968,N162*F162,$N$968*F162))/F162</f>
        <v>0.35429141716566859</v>
      </c>
      <c r="S162" s="37">
        <f>43000000*(R162*F162)/SUMPRODUCT($R$4:$R$964,$F$4:$F$964)</f>
        <v>85546.191563165805</v>
      </c>
      <c r="T162" s="38">
        <f>S162/F162</f>
        <v>170.75088136360441</v>
      </c>
      <c r="U162" s="38">
        <f>43000000*F162/SUM($F$4:$F$964)</f>
        <v>49639.964514902589</v>
      </c>
      <c r="V162" s="38">
        <f t="shared" si="7"/>
        <v>-35906.227048263216</v>
      </c>
      <c r="W162" s="38">
        <f t="shared" si="8"/>
        <v>-71.669115864796581</v>
      </c>
    </row>
    <row r="163" spans="1:23" x14ac:dyDescent="0.25">
      <c r="A163" s="7" t="s">
        <v>446</v>
      </c>
      <c r="B163" s="7" t="s">
        <v>447</v>
      </c>
      <c r="C163" s="7" t="s">
        <v>448</v>
      </c>
      <c r="D163" s="8">
        <v>1702</v>
      </c>
      <c r="E163" s="8" t="s">
        <v>449</v>
      </c>
      <c r="F163" s="9">
        <v>317</v>
      </c>
      <c r="G163" s="9">
        <v>111</v>
      </c>
      <c r="H163" s="10">
        <f t="shared" si="6"/>
        <v>0.35015772870662459</v>
      </c>
      <c r="I163" s="9">
        <v>95</v>
      </c>
      <c r="J163" s="10">
        <f>I163/F163</f>
        <v>0.29968454258675081</v>
      </c>
      <c r="K163" s="11">
        <v>123</v>
      </c>
      <c r="L163" s="12">
        <f>K163/F163</f>
        <v>0.38801261829652994</v>
      </c>
      <c r="M163" s="9">
        <v>135</v>
      </c>
      <c r="N163" s="16">
        <f>M163/F163</f>
        <v>0.42586750788643535</v>
      </c>
      <c r="O163" s="15">
        <f>(G163+I163+K163)*0.3/F163+M163*0.1/F163</f>
        <v>0.35394321766561515</v>
      </c>
      <c r="P163" s="36">
        <f>43000000*(O163*F163)/SUMPRODUCT($F$4:$F$964,$O$4:$O$964)</f>
        <v>52632.905285971006</v>
      </c>
      <c r="Q163" s="36">
        <f>P163/F163</f>
        <v>166.03440153303157</v>
      </c>
      <c r="R163" s="15">
        <f>(0.3*IF(H163&lt;=$H$968,H163*F163,$H$968*F163)+0.3*IF(J163&lt;=$J$968,J163*F163,$J$968*F163)+0.3*IF(L163&lt;$L$968,L163*F163,$L$968*F163)+0.1*IF(N163&lt;$N$968,N163*F163,$N$968*F163))/F163</f>
        <v>0.3539432176656151</v>
      </c>
      <c r="S163" s="37">
        <f>43000000*(R163*F163)/SUMPRODUCT($R$4:$R$964,$F$4:$F$964)</f>
        <v>54074.832075420854</v>
      </c>
      <c r="T163" s="38">
        <f>S163/F163</f>
        <v>170.58306648397746</v>
      </c>
      <c r="U163" s="38">
        <f>43000000*F163/SUM($F$4:$F$964)</f>
        <v>31408.919663121997</v>
      </c>
      <c r="V163" s="38">
        <f t="shared" si="7"/>
        <v>-22665.912412298858</v>
      </c>
      <c r="W163" s="38">
        <f t="shared" si="8"/>
        <v>-71.501300985169635</v>
      </c>
    </row>
    <row r="164" spans="1:23" x14ac:dyDescent="0.25">
      <c r="A164" s="7" t="s">
        <v>450</v>
      </c>
      <c r="B164" s="7" t="s">
        <v>451</v>
      </c>
      <c r="C164" s="7" t="s">
        <v>452</v>
      </c>
      <c r="D164" s="8">
        <v>2170</v>
      </c>
      <c r="E164" s="8" t="s">
        <v>16</v>
      </c>
      <c r="F164" s="9">
        <v>632</v>
      </c>
      <c r="G164" s="9">
        <v>217</v>
      </c>
      <c r="H164" s="10">
        <f t="shared" si="6"/>
        <v>0.34335443037974683</v>
      </c>
      <c r="I164" s="9">
        <v>256</v>
      </c>
      <c r="J164" s="10">
        <f>I164/F164</f>
        <v>0.4050632911392405</v>
      </c>
      <c r="K164" s="11">
        <v>117</v>
      </c>
      <c r="L164" s="12">
        <f>K164/F164</f>
        <v>0.185126582278481</v>
      </c>
      <c r="M164" s="9">
        <v>457</v>
      </c>
      <c r="N164" s="16">
        <f>M164/F164</f>
        <v>0.72310126582278478</v>
      </c>
      <c r="O164" s="15">
        <f>(G164+I164+K164)*0.3/F164+M164*0.1/F164</f>
        <v>0.35237341772151898</v>
      </c>
      <c r="P164" s="36">
        <f>43000000*(O164*F164)/SUMPRODUCT($F$4:$F$964,$O$4:$O$964)</f>
        <v>104468.34231003336</v>
      </c>
      <c r="Q164" s="36">
        <f>P164/F164</f>
        <v>165.29800998422999</v>
      </c>
      <c r="R164" s="15">
        <f>(0.3*IF(H164&lt;=$H$968,H164*F164,$H$968*F164)+0.3*IF(J164&lt;=$J$968,J164*F164,$J$968*F164)+0.3*IF(L164&lt;$L$968,L164*F164,$L$968*F164)+0.1*IF(N164&lt;$N$968,N164*F164,$N$968*F164))/F164</f>
        <v>0.35206822572675672</v>
      </c>
      <c r="S164" s="37">
        <f>43000000*(R164*F164)/SUMPRODUCT($R$4:$R$964,$F$4:$F$964)</f>
        <v>107237.3892788587</v>
      </c>
      <c r="T164" s="38">
        <f>S164/F164</f>
        <v>169.67941341591566</v>
      </c>
      <c r="U164" s="38">
        <f>43000000*F164/SUM($F$4:$F$964)</f>
        <v>62619.675795246381</v>
      </c>
      <c r="V164" s="38">
        <f t="shared" si="7"/>
        <v>-44617.713483612315</v>
      </c>
      <c r="W164" s="38">
        <f t="shared" si="8"/>
        <v>-70.597647917107835</v>
      </c>
    </row>
    <row r="165" spans="1:23" x14ac:dyDescent="0.25">
      <c r="A165" s="7" t="s">
        <v>453</v>
      </c>
      <c r="B165" s="7" t="s">
        <v>454</v>
      </c>
      <c r="C165" s="7" t="s">
        <v>455</v>
      </c>
      <c r="D165" s="8">
        <v>1502</v>
      </c>
      <c r="E165" s="8" t="s">
        <v>387</v>
      </c>
      <c r="F165" s="9">
        <v>334</v>
      </c>
      <c r="G165" s="9">
        <v>124</v>
      </c>
      <c r="H165" s="10">
        <f t="shared" si="6"/>
        <v>0.3712574850299401</v>
      </c>
      <c r="I165" s="9">
        <v>106</v>
      </c>
      <c r="J165" s="10">
        <f>I165/F165</f>
        <v>0.31736526946107785</v>
      </c>
      <c r="K165" s="11">
        <v>134</v>
      </c>
      <c r="L165" s="12">
        <f>K165/F165</f>
        <v>0.40119760479041916</v>
      </c>
      <c r="M165" s="9">
        <v>83</v>
      </c>
      <c r="N165" s="16">
        <f>M165/F165</f>
        <v>0.24850299401197604</v>
      </c>
      <c r="O165" s="15">
        <f>(G165+I165+K165)*0.3/F165+M165*0.1/F165</f>
        <v>0.35179640718562877</v>
      </c>
      <c r="P165" s="36">
        <f>43000000*(O165*F165)/SUMPRODUCT($F$4:$F$964,$O$4:$O$964)</f>
        <v>55119.129867215634</v>
      </c>
      <c r="Q165" s="36">
        <f>P165/F165</f>
        <v>165.02733493178334</v>
      </c>
      <c r="R165" s="15">
        <f>(0.3*IF(H165&lt;=$H$968,H165*F165,$H$968*F165)+0.3*IF(J165&lt;=$J$968,J165*F165,$J$968*F165)+0.3*IF(L165&lt;$L$968,L165*F165,$L$968*F165)+0.1*IF(N165&lt;$N$968,N165*F165,$N$968*F165))/F165</f>
        <v>0.35179640718562871</v>
      </c>
      <c r="S165" s="37">
        <f>43000000*(R165*F165)/SUMPRODUCT($R$4:$R$964,$F$4:$F$964)</f>
        <v>56629.169062940739</v>
      </c>
      <c r="T165" s="38">
        <f>S165/F165</f>
        <v>169.54841036808605</v>
      </c>
      <c r="U165" s="38">
        <f>43000000*F165/SUM($F$4:$F$964)</f>
        <v>33093.309676601726</v>
      </c>
      <c r="V165" s="38">
        <f t="shared" si="7"/>
        <v>-23535.859386339012</v>
      </c>
      <c r="W165" s="38">
        <f t="shared" si="8"/>
        <v>-70.466644869278227</v>
      </c>
    </row>
    <row r="166" spans="1:23" x14ac:dyDescent="0.25">
      <c r="A166" s="7" t="s">
        <v>456</v>
      </c>
      <c r="B166" s="7" t="s">
        <v>457</v>
      </c>
      <c r="C166" s="7" t="s">
        <v>279</v>
      </c>
      <c r="D166" s="8">
        <v>2500</v>
      </c>
      <c r="E166" s="8" t="s">
        <v>458</v>
      </c>
      <c r="F166" s="9">
        <v>288</v>
      </c>
      <c r="G166" s="9">
        <v>154</v>
      </c>
      <c r="H166" s="10">
        <f t="shared" si="6"/>
        <v>0.53472222222222221</v>
      </c>
      <c r="I166" s="9">
        <v>82</v>
      </c>
      <c r="J166" s="10">
        <f>I166/F166</f>
        <v>0.28472222222222221</v>
      </c>
      <c r="K166" s="11">
        <v>73</v>
      </c>
      <c r="L166" s="12">
        <f>K166/F166</f>
        <v>0.25347222222222221</v>
      </c>
      <c r="M166" s="9">
        <v>86</v>
      </c>
      <c r="N166" s="16">
        <f>M166/F166</f>
        <v>0.2986111111111111</v>
      </c>
      <c r="O166" s="15">
        <f>(G166+I166+K166)*0.3/F166+M166*0.1/F166</f>
        <v>0.35173611111111114</v>
      </c>
      <c r="P166" s="36">
        <f>43000000*(O166*F166)/SUMPRODUCT($F$4:$F$964,$O$4:$O$964)</f>
        <v>47519.72643020378</v>
      </c>
      <c r="Q166" s="36">
        <f>P166/F166</f>
        <v>164.99905010487424</v>
      </c>
      <c r="R166" s="15">
        <f>(0.3*IF(H166&lt;=$H$968,H166*F166,$H$968*F166)+0.3*IF(J166&lt;=$J$968,J166*F166,$J$968*F166)+0.3*IF(L166&lt;$L$968,L166*F166,$L$968*F166)+0.1*IF(N166&lt;$N$968,N166*F166,$N$968*F166))/F166</f>
        <v>0.35173611111111103</v>
      </c>
      <c r="S166" s="37">
        <f>43000000*(R166*F166)/SUMPRODUCT($R$4:$R$964,$F$4:$F$964)</f>
        <v>48821.572987879968</v>
      </c>
      <c r="T166" s="38">
        <f>S166/F166</f>
        <v>169.519350652361</v>
      </c>
      <c r="U166" s="38">
        <f>43000000*F166/SUM($F$4:$F$964)</f>
        <v>28535.548463656578</v>
      </c>
      <c r="V166" s="38">
        <f t="shared" si="7"/>
        <v>-20286.02452422339</v>
      </c>
      <c r="W166" s="38">
        <f t="shared" si="8"/>
        <v>-70.437585153553172</v>
      </c>
    </row>
    <row r="167" spans="1:23" x14ac:dyDescent="0.25">
      <c r="A167" s="7" t="s">
        <v>459</v>
      </c>
      <c r="B167" s="7" t="s">
        <v>460</v>
      </c>
      <c r="C167" s="7" t="s">
        <v>40</v>
      </c>
      <c r="D167" s="8">
        <v>3300</v>
      </c>
      <c r="E167" s="8" t="s">
        <v>461</v>
      </c>
      <c r="F167" s="9">
        <v>491</v>
      </c>
      <c r="G167" s="9">
        <v>225</v>
      </c>
      <c r="H167" s="10">
        <f t="shared" si="6"/>
        <v>0.45824847250509165</v>
      </c>
      <c r="I167" s="9">
        <v>181</v>
      </c>
      <c r="J167" s="10">
        <f>I167/F167</f>
        <v>0.36863543788187375</v>
      </c>
      <c r="K167" s="11">
        <v>95</v>
      </c>
      <c r="L167" s="12">
        <f>K167/F167</f>
        <v>0.19348268839103869</v>
      </c>
      <c r="M167" s="9">
        <v>224</v>
      </c>
      <c r="N167" s="16">
        <f>M167/F167</f>
        <v>0.45621181262729127</v>
      </c>
      <c r="O167" s="15">
        <f>(G167+I167+K167)*0.3/F167+M167*0.1/F167</f>
        <v>0.35173116089613032</v>
      </c>
      <c r="P167" s="36">
        <f>43000000*(O167*F167)/SUMPRODUCT($F$4:$F$964,$O$4:$O$964)</f>
        <v>81013.393430367127</v>
      </c>
      <c r="Q167" s="36">
        <f>P167/F167</f>
        <v>164.99672796408782</v>
      </c>
      <c r="R167" s="15">
        <f>(0.3*IF(H167&lt;=$H$968,H167*F167,$H$968*F167)+0.3*IF(J167&lt;=$J$968,J167*F167,$J$968*F167)+0.3*IF(L167&lt;$L$968,L167*F167,$L$968*F167)+0.1*IF(N167&lt;$N$968,N167*F167,$N$968*F167))/F167</f>
        <v>0.35173116089613038</v>
      </c>
      <c r="S167" s="37">
        <f>43000000*(R167*F167)/SUMPRODUCT($R$4:$R$964,$F$4:$F$964)</f>
        <v>83232.82976314782</v>
      </c>
      <c r="T167" s="38">
        <f>S167/F167</f>
        <v>169.51696489439473</v>
      </c>
      <c r="U167" s="38">
        <f>43000000*F167/SUM($F$4:$F$964)</f>
        <v>48649.146859914516</v>
      </c>
      <c r="V167" s="38">
        <f t="shared" si="7"/>
        <v>-34583.682903233304</v>
      </c>
      <c r="W167" s="38">
        <f t="shared" si="8"/>
        <v>-70.435199395586906</v>
      </c>
    </row>
    <row r="168" spans="1:23" x14ac:dyDescent="0.25">
      <c r="A168" s="7" t="s">
        <v>462</v>
      </c>
      <c r="B168" s="7" t="s">
        <v>463</v>
      </c>
      <c r="C168" s="7" t="s">
        <v>464</v>
      </c>
      <c r="D168" s="20">
        <v>9000</v>
      </c>
      <c r="E168" s="20" t="s">
        <v>66</v>
      </c>
      <c r="F168" s="9">
        <v>81</v>
      </c>
      <c r="G168" s="9">
        <v>19</v>
      </c>
      <c r="H168" s="10">
        <f t="shared" si="6"/>
        <v>0.23456790123456789</v>
      </c>
      <c r="I168" s="9">
        <v>35</v>
      </c>
      <c r="J168" s="10">
        <f>I168/F168</f>
        <v>0.43209876543209874</v>
      </c>
      <c r="K168" s="11">
        <v>21</v>
      </c>
      <c r="L168" s="12">
        <f>K168/F168</f>
        <v>0.25925925925925924</v>
      </c>
      <c r="M168" s="9">
        <v>56</v>
      </c>
      <c r="N168" s="16">
        <f>M168/F168</f>
        <v>0.69135802469135799</v>
      </c>
      <c r="O168" s="15">
        <f>(G168+I168+K168)*0.3/F168+M168*0.1/F168</f>
        <v>0.3469135802469136</v>
      </c>
      <c r="P168" s="36">
        <f>43000000*(O168*F168)/SUMPRODUCT($F$4:$F$964,$O$4:$O$964)</f>
        <v>13181.681270372417</v>
      </c>
      <c r="Q168" s="36">
        <f>P168/F168</f>
        <v>162.73680580706687</v>
      </c>
      <c r="R168" s="15">
        <f>(0.3*IF(H168&lt;=$H$968,H168*F168,$H$968*F168)+0.3*IF(J168&lt;=$J$968,J168*F168,$J$968*F168)+0.3*IF(L168&lt;$L$968,L168*F168,$L$968*F168)+0.1*IF(N168&lt;$N$968,N168*F168,$N$968*F168))/F168</f>
        <v>0.3469135802469136</v>
      </c>
      <c r="S168" s="37">
        <f>43000000*(R168*F168)/SUMPRODUCT($R$4:$R$964,$F$4:$F$964)</f>
        <v>13542.805537605405</v>
      </c>
      <c r="T168" s="38">
        <f>S168/F168</f>
        <v>167.19513009389388</v>
      </c>
      <c r="U168" s="38">
        <f>43000000*F168/SUM($F$4:$F$964)</f>
        <v>8025.6230054034122</v>
      </c>
      <c r="V168" s="38">
        <f t="shared" si="7"/>
        <v>-5517.1825322019931</v>
      </c>
      <c r="W168" s="38">
        <f t="shared" si="8"/>
        <v>-68.113364595086054</v>
      </c>
    </row>
    <row r="169" spans="1:23" x14ac:dyDescent="0.25">
      <c r="A169" s="7" t="s">
        <v>465</v>
      </c>
      <c r="B169" s="7" t="s">
        <v>206</v>
      </c>
      <c r="C169" s="7" t="s">
        <v>105</v>
      </c>
      <c r="D169" s="8">
        <v>9000</v>
      </c>
      <c r="E169" s="8" t="s">
        <v>66</v>
      </c>
      <c r="F169" s="9">
        <v>531</v>
      </c>
      <c r="G169" s="9">
        <v>200</v>
      </c>
      <c r="H169" s="10">
        <f t="shared" si="6"/>
        <v>0.37664783427495291</v>
      </c>
      <c r="I169" s="9">
        <v>217</v>
      </c>
      <c r="J169" s="10">
        <f>I169/F169</f>
        <v>0.40866290018832391</v>
      </c>
      <c r="K169" s="11">
        <v>108</v>
      </c>
      <c r="L169" s="12">
        <f>K169/F169</f>
        <v>0.20338983050847459</v>
      </c>
      <c r="M169" s="9">
        <v>266</v>
      </c>
      <c r="N169" s="16">
        <f>M169/F169</f>
        <v>0.50094161958568739</v>
      </c>
      <c r="O169" s="15">
        <f>(G169+I169+K169)*0.3/F169+M169*0.1/F169</f>
        <v>0.34670433145009416</v>
      </c>
      <c r="P169" s="36">
        <f>43000000*(O169*F169)/SUMPRODUCT($F$4:$F$964,$O$4:$O$964)</f>
        <v>86361.121774931031</v>
      </c>
      <c r="Q169" s="36">
        <f>P169/F169</f>
        <v>162.63864741041624</v>
      </c>
      <c r="R169" s="15">
        <f>(0.3*IF(H169&lt;=$H$968,H169*F169,$H$968*F169)+0.3*IF(J169&lt;=$J$968,J169*F169,$J$968*F169)+0.3*IF(L169&lt;$L$968,L169*F169,$L$968*F169)+0.1*IF(N169&lt;$N$968,N169*F169,$N$968*F169))/F169</f>
        <v>0.34670433145009416</v>
      </c>
      <c r="S169" s="37">
        <f>43000000*(R169*F169)/SUMPRODUCT($R$4:$R$964,$F$4:$F$964)</f>
        <v>88727.064038190569</v>
      </c>
      <c r="T169" s="38">
        <f>S169/F169</f>
        <v>167.09428255779767</v>
      </c>
      <c r="U169" s="38">
        <f>43000000*F169/SUM($F$4:$F$964)</f>
        <v>52612.417479866817</v>
      </c>
      <c r="V169" s="38">
        <f t="shared" si="7"/>
        <v>-36114.646558323751</v>
      </c>
      <c r="W169" s="38">
        <f t="shared" si="8"/>
        <v>-68.012517058989843</v>
      </c>
    </row>
    <row r="170" spans="1:23" x14ac:dyDescent="0.25">
      <c r="A170" s="7" t="s">
        <v>466</v>
      </c>
      <c r="B170" s="7" t="s">
        <v>467</v>
      </c>
      <c r="C170" s="7" t="s">
        <v>468</v>
      </c>
      <c r="D170" s="8">
        <v>9000</v>
      </c>
      <c r="E170" s="8" t="s">
        <v>66</v>
      </c>
      <c r="F170" s="9">
        <v>374</v>
      </c>
      <c r="G170" s="9">
        <v>177</v>
      </c>
      <c r="H170" s="10">
        <f t="shared" si="6"/>
        <v>0.4732620320855615</v>
      </c>
      <c r="I170" s="9">
        <v>142</v>
      </c>
      <c r="J170" s="10">
        <f>I170/F170</f>
        <v>0.37967914438502676</v>
      </c>
      <c r="K170" s="11">
        <v>60</v>
      </c>
      <c r="L170" s="12">
        <f>K170/F170</f>
        <v>0.16042780748663102</v>
      </c>
      <c r="M170" s="9">
        <v>157</v>
      </c>
      <c r="N170" s="16">
        <f>M170/F170</f>
        <v>0.4197860962566845</v>
      </c>
      <c r="O170" s="15">
        <f>(G170+I170+K170)*0.3/F170+M170*0.1/F170</f>
        <v>0.34598930481283424</v>
      </c>
      <c r="P170" s="36">
        <f>43000000*(O170*F170)/SUMPRODUCT($F$4:$F$964,$O$4:$O$964)</f>
        <v>60701.407700576186</v>
      </c>
      <c r="Q170" s="36">
        <f>P170/F170</f>
        <v>162.30322914592563</v>
      </c>
      <c r="R170" s="15">
        <f>(0.3*IF(H170&lt;=$H$968,H170*F170,$H$968*F170)+0.3*IF(J170&lt;=$J$968,J170*F170,$J$968*F170)+0.3*IF(L170&lt;$L$968,L170*F170,$L$968*F170)+0.1*IF(N170&lt;$N$968,N170*F170,$N$968*F170))/F170</f>
        <v>0.34598930481283424</v>
      </c>
      <c r="S170" s="37">
        <f>43000000*(R170*F170)/SUMPRODUCT($R$4:$R$964,$F$4:$F$964)</f>
        <v>62364.378525485386</v>
      </c>
      <c r="T170" s="38">
        <f>S170/F170</f>
        <v>166.74967520183259</v>
      </c>
      <c r="U170" s="38">
        <f>43000000*F170/SUM($F$4:$F$964)</f>
        <v>37056.580296554028</v>
      </c>
      <c r="V170" s="38">
        <f t="shared" si="7"/>
        <v>-25307.798228931359</v>
      </c>
      <c r="W170" s="38">
        <f t="shared" si="8"/>
        <v>-67.667909703024762</v>
      </c>
    </row>
    <row r="171" spans="1:23" x14ac:dyDescent="0.25">
      <c r="A171" s="7" t="s">
        <v>469</v>
      </c>
      <c r="B171" s="7" t="s">
        <v>185</v>
      </c>
      <c r="C171" s="7" t="s">
        <v>186</v>
      </c>
      <c r="D171" s="8">
        <v>1070</v>
      </c>
      <c r="E171" s="8" t="s">
        <v>83</v>
      </c>
      <c r="F171" s="9">
        <v>568</v>
      </c>
      <c r="G171" s="9">
        <v>137</v>
      </c>
      <c r="H171" s="10">
        <f t="shared" si="6"/>
        <v>0.24119718309859156</v>
      </c>
      <c r="I171" s="9">
        <v>149</v>
      </c>
      <c r="J171" s="10">
        <f>I171/F171</f>
        <v>0.26232394366197181</v>
      </c>
      <c r="K171" s="11">
        <v>258</v>
      </c>
      <c r="L171" s="12">
        <f>K171/F171</f>
        <v>0.45422535211267606</v>
      </c>
      <c r="M171" s="9">
        <v>328</v>
      </c>
      <c r="N171" s="16">
        <f>M171/F171</f>
        <v>0.57746478873239437</v>
      </c>
      <c r="O171" s="15">
        <f>(G171+I171+K171)*0.3/F171+M171*0.1/F171</f>
        <v>0.34507042253521125</v>
      </c>
      <c r="P171" s="36">
        <f>43000000*(O171*F171)/SUMPRODUCT($F$4:$F$964,$O$4:$O$964)</f>
        <v>91943.399608291598</v>
      </c>
      <c r="Q171" s="36">
        <f>P171/F171</f>
        <v>161.87218240896408</v>
      </c>
      <c r="R171" s="15">
        <f>(0.3*IF(H171&lt;=$H$968,H171*F171,$H$968*F171)+0.3*IF(J171&lt;=$J$968,J171*F171,$J$968*F171)+0.3*IF(L171&lt;$L$968,L171*F171,$L$968*F171)+0.1*IF(N171&lt;$N$968,N171*F171,$N$968*F171))/F171</f>
        <v>0.34507042253521125</v>
      </c>
      <c r="S171" s="37">
        <f>43000000*(R171*F171)/SUMPRODUCT($R$4:$R$964,$F$4:$F$964)</f>
        <v>94462.273500735202</v>
      </c>
      <c r="T171" s="38">
        <f>S171/F171</f>
        <v>166.3068195435479</v>
      </c>
      <c r="U171" s="38">
        <f>43000000*F171/SUM($F$4:$F$964)</f>
        <v>56278.442803322694</v>
      </c>
      <c r="V171" s="38">
        <f t="shared" si="7"/>
        <v>-38183.830697412508</v>
      </c>
      <c r="W171" s="38">
        <f t="shared" si="8"/>
        <v>-67.225054044740077</v>
      </c>
    </row>
    <row r="172" spans="1:23" x14ac:dyDescent="0.25">
      <c r="A172" s="7" t="s">
        <v>470</v>
      </c>
      <c r="B172" s="7" t="s">
        <v>471</v>
      </c>
      <c r="C172" s="7" t="s">
        <v>40</v>
      </c>
      <c r="D172" s="8">
        <v>2800</v>
      </c>
      <c r="E172" s="8" t="s">
        <v>169</v>
      </c>
      <c r="F172" s="9">
        <v>598</v>
      </c>
      <c r="G172" s="9">
        <v>241</v>
      </c>
      <c r="H172" s="10">
        <f t="shared" si="6"/>
        <v>0.40301003344481606</v>
      </c>
      <c r="I172" s="9">
        <v>232</v>
      </c>
      <c r="J172" s="10">
        <f>I172/F172</f>
        <v>0.38795986622073581</v>
      </c>
      <c r="K172" s="11">
        <v>128</v>
      </c>
      <c r="L172" s="12">
        <f>K172/F172</f>
        <v>0.21404682274247491</v>
      </c>
      <c r="M172" s="9">
        <v>255</v>
      </c>
      <c r="N172" s="16">
        <f>M172/F172</f>
        <v>0.42642140468227424</v>
      </c>
      <c r="O172" s="15">
        <f>(G172+I172+K172)*0.3/F172+M172*0.1/F172</f>
        <v>0.34414715719063538</v>
      </c>
      <c r="P172" s="36">
        <f>43000000*(O172*F172)/SUMPRODUCT($F$4:$F$964,$O$4:$O$964)</f>
        <v>96540.569588706159</v>
      </c>
      <c r="Q172" s="36">
        <f>P172/F172</f>
        <v>161.43907957977618</v>
      </c>
      <c r="R172" s="15">
        <f>(0.3*IF(H172&lt;=$H$968,H172*F172,$H$968*F172)+0.3*IF(J172&lt;=$J$968,J172*F172,$J$968*F172)+0.3*IF(L172&lt;$L$968,L172*F172,$L$968*F172)+0.1*IF(N172&lt;$N$968,N172*F172,$N$968*F172))/F172</f>
        <v>0.34414715719063543</v>
      </c>
      <c r="S172" s="37">
        <f>43000000*(R172*F172)/SUMPRODUCT($R$4:$R$964,$F$4:$F$964)</f>
        <v>99185.387175771961</v>
      </c>
      <c r="T172" s="38">
        <f>S172/F172</f>
        <v>165.8618514645016</v>
      </c>
      <c r="U172" s="38">
        <f>43000000*F172/SUM($F$4:$F$964)</f>
        <v>59250.895768286922</v>
      </c>
      <c r="V172" s="38">
        <f t="shared" si="7"/>
        <v>-39934.491407485039</v>
      </c>
      <c r="W172" s="38">
        <f t="shared" si="8"/>
        <v>-66.780085965693772</v>
      </c>
    </row>
    <row r="173" spans="1:23" x14ac:dyDescent="0.25">
      <c r="A173" s="7" t="s">
        <v>472</v>
      </c>
      <c r="B173" s="7" t="s">
        <v>473</v>
      </c>
      <c r="C173" s="7" t="s">
        <v>40</v>
      </c>
      <c r="D173" s="8">
        <v>1160</v>
      </c>
      <c r="E173" s="8" t="s">
        <v>474</v>
      </c>
      <c r="F173" s="9">
        <v>250</v>
      </c>
      <c r="G173" s="9">
        <v>53</v>
      </c>
      <c r="H173" s="10">
        <f t="shared" si="6"/>
        <v>0.21199999999999999</v>
      </c>
      <c r="I173" s="9">
        <v>58</v>
      </c>
      <c r="J173" s="10">
        <f>I173/F173</f>
        <v>0.23200000000000001</v>
      </c>
      <c r="K173" s="11">
        <v>134</v>
      </c>
      <c r="L173" s="12">
        <f>K173/F173</f>
        <v>0.53600000000000003</v>
      </c>
      <c r="M173" s="9">
        <v>123</v>
      </c>
      <c r="N173" s="16">
        <f>M173/F173</f>
        <v>0.49199999999999999</v>
      </c>
      <c r="O173" s="15">
        <f>(G173+I173+K173)*0.3/F173+M173*0.1/F173</f>
        <v>0.34320000000000001</v>
      </c>
      <c r="P173" s="36">
        <f>43000000*(O173*F173)/SUMPRODUCT($F$4:$F$964,$O$4:$O$964)</f>
        <v>40248.692277507238</v>
      </c>
      <c r="Q173" s="36">
        <f>P173/F173</f>
        <v>160.99476911002895</v>
      </c>
      <c r="R173" s="15">
        <f>(0.3*IF(H173&lt;=$H$968,H173*F173,$H$968*F173)+0.3*IF(J173&lt;=$J$968,J173*F173,$J$968*F173)+0.3*IF(L173&lt;$L$968,L173*F173,$L$968*F173)+0.1*IF(N173&lt;$N$968,N173*F173,$N$968*F173))/F173</f>
        <v>0.31923223651669991</v>
      </c>
      <c r="S173" s="37">
        <f>43000000*(R173*F173)/SUMPRODUCT($R$4:$R$964,$F$4:$F$964)</f>
        <v>38463.524025627419</v>
      </c>
      <c r="T173" s="38">
        <f>S173/F173</f>
        <v>153.85409610250969</v>
      </c>
      <c r="U173" s="38">
        <f>43000000*F173/SUM($F$4:$F$964)</f>
        <v>24770.441374701892</v>
      </c>
      <c r="V173" s="38">
        <f t="shared" si="7"/>
        <v>-13693.082650925528</v>
      </c>
      <c r="W173" s="38">
        <f t="shared" si="8"/>
        <v>-54.77233060370186</v>
      </c>
    </row>
    <row r="174" spans="1:23" x14ac:dyDescent="0.25">
      <c r="A174" s="7" t="s">
        <v>475</v>
      </c>
      <c r="B174" s="7" t="s">
        <v>476</v>
      </c>
      <c r="C174" s="7" t="s">
        <v>135</v>
      </c>
      <c r="D174" s="8">
        <v>8500</v>
      </c>
      <c r="E174" s="8" t="s">
        <v>190</v>
      </c>
      <c r="F174" s="9">
        <v>509</v>
      </c>
      <c r="G174" s="9">
        <v>301</v>
      </c>
      <c r="H174" s="10">
        <f t="shared" si="6"/>
        <v>0.59135559921414538</v>
      </c>
      <c r="I174" s="9">
        <v>154</v>
      </c>
      <c r="J174" s="10">
        <f>I174/F174</f>
        <v>0.30255402750491162</v>
      </c>
      <c r="K174" s="11">
        <v>85</v>
      </c>
      <c r="L174" s="12">
        <f>K174/F174</f>
        <v>0.16699410609037327</v>
      </c>
      <c r="M174" s="9">
        <v>125</v>
      </c>
      <c r="N174" s="16">
        <f>M174/F174</f>
        <v>0.24557956777996071</v>
      </c>
      <c r="O174" s="15">
        <f>(G174+I174+K174)*0.3/F174+M174*0.1/F174</f>
        <v>0.34282907662082512</v>
      </c>
      <c r="P174" s="36">
        <f>43000000*(O174*F174)/SUMPRODUCT($F$4:$F$964,$O$4:$O$964)</f>
        <v>81857.771590035118</v>
      </c>
      <c r="Q174" s="36">
        <f>P174/F174</f>
        <v>160.82076933209257</v>
      </c>
      <c r="R174" s="15">
        <f>(0.3*IF(H174&lt;=$H$968,H174*F174,$H$968*F174)+0.3*IF(J174&lt;=$J$968,J174*F174,$J$968*F174)+0.3*IF(L174&lt;$L$968,L174*F174,$L$968*F174)+0.1*IF(N174&lt;$N$968,N174*F174,$N$968*F174))/F174</f>
        <v>0.34271108936318317</v>
      </c>
      <c r="S174" s="37">
        <f>43000000*(R174*F174)/SUMPRODUCT($R$4:$R$964,$F$4:$F$964)</f>
        <v>84071.396660593848</v>
      </c>
      <c r="T174" s="38">
        <f>S174/F174</f>
        <v>165.16973803653016</v>
      </c>
      <c r="U174" s="38">
        <f>43000000*F174/SUM($F$4:$F$964)</f>
        <v>50432.618638893051</v>
      </c>
      <c r="V174" s="38">
        <f t="shared" si="7"/>
        <v>-33638.778021700797</v>
      </c>
      <c r="W174" s="38">
        <f t="shared" si="8"/>
        <v>-66.087972537722337</v>
      </c>
    </row>
    <row r="175" spans="1:23" x14ac:dyDescent="0.25">
      <c r="A175" s="7" t="s">
        <v>477</v>
      </c>
      <c r="B175" s="7" t="s">
        <v>478</v>
      </c>
      <c r="C175" s="7" t="s">
        <v>255</v>
      </c>
      <c r="D175" s="8">
        <v>3010</v>
      </c>
      <c r="E175" s="8" t="s">
        <v>479</v>
      </c>
      <c r="F175" s="9">
        <v>97</v>
      </c>
      <c r="G175" s="9">
        <v>34</v>
      </c>
      <c r="H175" s="10">
        <f t="shared" si="6"/>
        <v>0.35051546391752575</v>
      </c>
      <c r="I175" s="9">
        <v>44</v>
      </c>
      <c r="J175" s="10">
        <f>I175/F175</f>
        <v>0.45360824742268041</v>
      </c>
      <c r="K175" s="11">
        <v>23</v>
      </c>
      <c r="L175" s="12">
        <f>K175/F175</f>
        <v>0.23711340206185566</v>
      </c>
      <c r="M175" s="9">
        <v>29</v>
      </c>
      <c r="N175" s="16">
        <f>M175/F175</f>
        <v>0.29896907216494845</v>
      </c>
      <c r="O175" s="15">
        <f>(G175+I175+K175)*0.3/F175+M175*0.1/F175</f>
        <v>0.34226804123711335</v>
      </c>
      <c r="P175" s="36">
        <f>43000000*(O175*F175)/SUMPRODUCT($F$4:$F$964,$O$4:$O$964)</f>
        <v>15574.086056098369</v>
      </c>
      <c r="Q175" s="36">
        <f>P175/F175</f>
        <v>160.55758820719967</v>
      </c>
      <c r="R175" s="15">
        <f>(0.3*IF(H175&lt;=$H$968,H175*F175,$H$968*F175)+0.3*IF(J175&lt;=$J$968,J175*F175,$J$968*F175)+0.3*IF(L175&lt;$L$968,L175*F175,$L$968*F175)+0.1*IF(N175&lt;$N$968,N175*F175,$N$968*F175))/F175</f>
        <v>0.34226804123711335</v>
      </c>
      <c r="S175" s="37">
        <f>43000000*(R175*F175)/SUMPRODUCT($R$4:$R$964,$F$4:$F$964)</f>
        <v>16000.752450124532</v>
      </c>
      <c r="T175" s="38">
        <f>S175/F175</f>
        <v>164.95621082602611</v>
      </c>
      <c r="U175" s="38">
        <f>43000000*F175/SUM($F$4:$F$964)</f>
        <v>9610.9312533843331</v>
      </c>
      <c r="V175" s="38">
        <f t="shared" si="7"/>
        <v>-6389.8211967401985</v>
      </c>
      <c r="W175" s="38">
        <f t="shared" si="8"/>
        <v>-65.874445327218282</v>
      </c>
    </row>
    <row r="176" spans="1:23" x14ac:dyDescent="0.25">
      <c r="A176" s="7" t="s">
        <v>480</v>
      </c>
      <c r="B176" s="7" t="s">
        <v>154</v>
      </c>
      <c r="C176" s="7" t="s">
        <v>221</v>
      </c>
      <c r="D176" s="8">
        <v>2020</v>
      </c>
      <c r="E176" s="8" t="s">
        <v>16</v>
      </c>
      <c r="F176" s="9">
        <v>615</v>
      </c>
      <c r="G176" s="9">
        <v>196</v>
      </c>
      <c r="H176" s="10">
        <f t="shared" si="6"/>
        <v>0.31869918699186994</v>
      </c>
      <c r="I176" s="9">
        <v>236</v>
      </c>
      <c r="J176" s="10">
        <f>I176/F176</f>
        <v>0.38373983739837397</v>
      </c>
      <c r="K176" s="11">
        <v>105</v>
      </c>
      <c r="L176" s="12">
        <f>K176/F176</f>
        <v>0.17073170731707318</v>
      </c>
      <c r="M176" s="9">
        <v>484</v>
      </c>
      <c r="N176" s="16">
        <f>M176/F176</f>
        <v>0.78699186991869918</v>
      </c>
      <c r="O176" s="15">
        <f>(G176+I176+K176)*0.3/F176+M176*0.1/F176</f>
        <v>0.34065040650406508</v>
      </c>
      <c r="P176" s="36">
        <f>43000000*(O176*F176)/SUMPRODUCT($F$4:$F$964,$O$4:$O$964)</f>
        <v>98276.235805801494</v>
      </c>
      <c r="Q176" s="36">
        <f>P176/F176</f>
        <v>159.7987574078073</v>
      </c>
      <c r="R176" s="15">
        <f>(0.3*IF(H176&lt;=$H$968,H176*F176,$H$968*F176)+0.3*IF(J176&lt;=$J$968,J176*F176,$J$968*F176)+0.3*IF(L176&lt;$L$968,L176*F176,$L$968*F176)+0.1*IF(N176&lt;$N$968,N176*F176,$N$968*F176))/F176</f>
        <v>0.33395615409971136</v>
      </c>
      <c r="S176" s="37">
        <f>43000000*(R176*F176)/SUMPRODUCT($R$4:$R$964,$F$4:$F$964)</f>
        <v>98984.430627447306</v>
      </c>
      <c r="T176" s="38">
        <f>S176/F176</f>
        <v>160.95029370316635</v>
      </c>
      <c r="U176" s="38">
        <f>43000000*F176/SUM($F$4:$F$964)</f>
        <v>60935.285781766652</v>
      </c>
      <c r="V176" s="38">
        <f t="shared" si="7"/>
        <v>-38049.144845680654</v>
      </c>
      <c r="W176" s="38">
        <f t="shared" si="8"/>
        <v>-61.868528204358526</v>
      </c>
    </row>
    <row r="177" spans="1:23" x14ac:dyDescent="0.25">
      <c r="A177" s="7" t="s">
        <v>481</v>
      </c>
      <c r="B177" s="7" t="s">
        <v>289</v>
      </c>
      <c r="C177" s="7" t="s">
        <v>255</v>
      </c>
      <c r="D177" s="8">
        <v>1020</v>
      </c>
      <c r="E177" s="8" t="s">
        <v>41</v>
      </c>
      <c r="F177" s="9">
        <v>318</v>
      </c>
      <c r="G177" s="9">
        <v>81</v>
      </c>
      <c r="H177" s="10">
        <f t="shared" si="6"/>
        <v>0.25471698113207547</v>
      </c>
      <c r="I177" s="9">
        <v>79</v>
      </c>
      <c r="J177" s="10">
        <f>I177/F177</f>
        <v>0.24842767295597484</v>
      </c>
      <c r="K177" s="11">
        <v>135</v>
      </c>
      <c r="L177" s="12">
        <f>K177/F177</f>
        <v>0.42452830188679247</v>
      </c>
      <c r="M177" s="9">
        <v>197</v>
      </c>
      <c r="N177" s="16">
        <f>M177/F177</f>
        <v>0.61949685534591192</v>
      </c>
      <c r="O177" s="15">
        <f>(G177+I177+K177)*0.3/F177+M177*0.1/F177</f>
        <v>0.34025157232704401</v>
      </c>
      <c r="P177" s="36">
        <f>43000000*(O177*F177)/SUMPRODUCT($F$4:$F$964,$O$4:$O$964)</f>
        <v>50756.5093755977</v>
      </c>
      <c r="Q177" s="36">
        <f>P177/F177</f>
        <v>159.61166470313742</v>
      </c>
      <c r="R177" s="15">
        <f>(0.3*IF(H177&lt;=$H$968,H177*F177,$H$968*F177)+0.3*IF(J177&lt;=$J$968,J177*F177,$J$968*F177)+0.3*IF(L177&lt;$L$968,L177*F177,$L$968*F177)+0.1*IF(N177&lt;$N$968,N177*F177,$N$968*F177))/F177</f>
        <v>0.34025157232704406</v>
      </c>
      <c r="S177" s="37">
        <f>43000000*(R177*F177)/SUMPRODUCT($R$4:$R$964,$F$4:$F$964)</f>
        <v>52147.030575405872</v>
      </c>
      <c r="T177" s="38">
        <f>S177/F177</f>
        <v>163.98437287863482</v>
      </c>
      <c r="U177" s="38">
        <f>43000000*F177/SUM($F$4:$F$964)</f>
        <v>31508.001428620806</v>
      </c>
      <c r="V177" s="38">
        <f t="shared" si="7"/>
        <v>-20639.029146785066</v>
      </c>
      <c r="W177" s="38">
        <f t="shared" si="8"/>
        <v>-64.902607379826989</v>
      </c>
    </row>
    <row r="178" spans="1:23" x14ac:dyDescent="0.25">
      <c r="A178" s="7" t="s">
        <v>482</v>
      </c>
      <c r="B178" s="7" t="s">
        <v>483</v>
      </c>
      <c r="C178" s="7" t="s">
        <v>341</v>
      </c>
      <c r="D178" s="8">
        <v>8900</v>
      </c>
      <c r="E178" s="8" t="s">
        <v>484</v>
      </c>
      <c r="F178" s="9">
        <v>184</v>
      </c>
      <c r="G178" s="9">
        <v>96</v>
      </c>
      <c r="H178" s="10">
        <f t="shared" si="6"/>
        <v>0.52173913043478259</v>
      </c>
      <c r="I178" s="9">
        <v>90</v>
      </c>
      <c r="J178" s="10">
        <f>I178/F178</f>
        <v>0.4891304347826087</v>
      </c>
      <c r="K178" s="11">
        <v>12</v>
      </c>
      <c r="L178" s="12">
        <f>K178/F178</f>
        <v>6.5217391304347824E-2</v>
      </c>
      <c r="M178" s="9">
        <v>32</v>
      </c>
      <c r="N178" s="16">
        <f>M178/F178</f>
        <v>0.17391304347826086</v>
      </c>
      <c r="O178" s="15">
        <f>(G178+I178+K178)*0.3/F178+M178*0.1/F178</f>
        <v>0.3402173913043478</v>
      </c>
      <c r="P178" s="36">
        <f>43000000*(O178*F178)/SUMPRODUCT($F$4:$F$964,$O$4:$O$964)</f>
        <v>29365.595997342105</v>
      </c>
      <c r="Q178" s="36">
        <f>P178/F178</f>
        <v>159.59563042033753</v>
      </c>
      <c r="R178" s="15">
        <f>(0.3*IF(H178&lt;=$H$968,H178*F178,$H$968*F178)+0.3*IF(J178&lt;=$J$968,J178*F178,$J$968*F178)+0.3*IF(L178&lt;$L$968,L178*F178,$L$968*F178)+0.1*IF(N178&lt;$N$968,N178*F178,$N$968*F178))/F178</f>
        <v>0.34021739130434786</v>
      </c>
      <c r="S178" s="37">
        <f>43000000*(R178*F178)/SUMPRODUCT($R$4:$R$964,$F$4:$F$964)</f>
        <v>30170.093475234822</v>
      </c>
      <c r="T178" s="38">
        <f>S178/F178</f>
        <v>163.96789932192837</v>
      </c>
      <c r="U178" s="38">
        <f>43000000*F178/SUM($F$4:$F$964)</f>
        <v>18231.044851780593</v>
      </c>
      <c r="V178" s="38">
        <f t="shared" si="7"/>
        <v>-11939.04862345423</v>
      </c>
      <c r="W178" s="38">
        <f t="shared" si="8"/>
        <v>-64.886133823120545</v>
      </c>
    </row>
    <row r="179" spans="1:23" ht="15" customHeight="1" x14ac:dyDescent="0.25">
      <c r="A179" s="7" t="s">
        <v>485</v>
      </c>
      <c r="B179" s="7" t="s">
        <v>486</v>
      </c>
      <c r="C179" s="7" t="s">
        <v>250</v>
      </c>
      <c r="D179" s="8">
        <v>3530</v>
      </c>
      <c r="E179" s="8" t="s">
        <v>377</v>
      </c>
      <c r="F179" s="9">
        <v>160</v>
      </c>
      <c r="G179" s="9">
        <v>63</v>
      </c>
      <c r="H179" s="10">
        <f t="shared" si="6"/>
        <v>0.39374999999999999</v>
      </c>
      <c r="I179" s="9">
        <v>75</v>
      </c>
      <c r="J179" s="10">
        <f>I179/F179</f>
        <v>0.46875</v>
      </c>
      <c r="K179" s="11">
        <v>30</v>
      </c>
      <c r="L179" s="12">
        <f>K179/F179</f>
        <v>0.1875</v>
      </c>
      <c r="M179" s="9">
        <v>40</v>
      </c>
      <c r="N179" s="16">
        <f>M179/F179</f>
        <v>0.25</v>
      </c>
      <c r="O179" s="15">
        <f>(G179+I179+K179)*0.3/F179+M179*0.1/F179</f>
        <v>0.34</v>
      </c>
      <c r="P179" s="36">
        <f>43000000*(O179*F179)/SUMPRODUCT($F$4:$F$964,$O$4:$O$964)</f>
        <v>25518.984381076854</v>
      </c>
      <c r="Q179" s="36">
        <f>P179/F179</f>
        <v>159.49365238173033</v>
      </c>
      <c r="R179" s="15">
        <f>(0.3*IF(H179&lt;=$H$968,H179*F179,$H$968*F179)+0.3*IF(J179&lt;=$J$968,J179*F179,$J$968*F179)+0.3*IF(L179&lt;$L$968,L179*F179,$L$968*F179)+0.1*IF(N179&lt;$N$968,N179*F179,$N$968*F179))/F179</f>
        <v>0.33999999999999997</v>
      </c>
      <c r="S179" s="37">
        <f>43000000*(R179*F179)/SUMPRODUCT($R$4:$R$964,$F$4:$F$964)</f>
        <v>26218.100400204054</v>
      </c>
      <c r="T179" s="38">
        <f>S179/F179</f>
        <v>163.86312750127533</v>
      </c>
      <c r="U179" s="38">
        <f>43000000*F179/SUM($F$4:$F$964)</f>
        <v>15853.082479809211</v>
      </c>
      <c r="V179" s="38">
        <f t="shared" si="7"/>
        <v>-10365.017920394843</v>
      </c>
      <c r="W179" s="38">
        <f t="shared" si="8"/>
        <v>-64.781362002467503</v>
      </c>
    </row>
    <row r="180" spans="1:23" x14ac:dyDescent="0.25">
      <c r="A180" s="7" t="s">
        <v>487</v>
      </c>
      <c r="B180" s="7" t="s">
        <v>488</v>
      </c>
      <c r="C180" s="7" t="s">
        <v>117</v>
      </c>
      <c r="D180" s="8">
        <v>8700</v>
      </c>
      <c r="E180" s="8" t="s">
        <v>489</v>
      </c>
      <c r="F180" s="9">
        <v>218</v>
      </c>
      <c r="G180" s="9">
        <v>112</v>
      </c>
      <c r="H180" s="10">
        <f t="shared" si="6"/>
        <v>0.51376146788990829</v>
      </c>
      <c r="I180" s="9">
        <v>98</v>
      </c>
      <c r="J180" s="10">
        <f>I180/F180</f>
        <v>0.44954128440366975</v>
      </c>
      <c r="K180" s="11">
        <v>26</v>
      </c>
      <c r="L180" s="12">
        <f>K180/F180</f>
        <v>0.11926605504587157</v>
      </c>
      <c r="M180" s="9">
        <v>30</v>
      </c>
      <c r="N180" s="16">
        <f>M180/F180</f>
        <v>0.13761467889908258</v>
      </c>
      <c r="O180" s="15">
        <f>(G180+I180+K180)*0.3/F180+M180*0.1/F180</f>
        <v>0.33853211009174311</v>
      </c>
      <c r="P180" s="36">
        <f>43000000*(O180*F180)/SUMPRODUCT($F$4:$F$964,$O$4:$O$964)</f>
        <v>34619.504546387347</v>
      </c>
      <c r="Q180" s="36">
        <f>P180/F180</f>
        <v>158.80506672654747</v>
      </c>
      <c r="R180" s="15">
        <f>(0.3*IF(H180&lt;=$H$968,H180*F180,$H$968*F180)+0.3*IF(J180&lt;=$J$968,J180*F180,$J$968*F180)+0.3*IF(L180&lt;$L$968,L180*F180,$L$968*F180)+0.1*IF(N180&lt;$N$968,N180*F180,$N$968*F180))/F180</f>
        <v>0.33853211009174311</v>
      </c>
      <c r="S180" s="37">
        <f>43000000*(R180*F180)/SUMPRODUCT($R$4:$R$964,$F$4:$F$964)</f>
        <v>35567.937675276829</v>
      </c>
      <c r="T180" s="38">
        <f>S180/F180</f>
        <v>163.15567740952673</v>
      </c>
      <c r="U180" s="38">
        <f>43000000*F180/SUM($F$4:$F$964)</f>
        <v>21599.824878740048</v>
      </c>
      <c r="V180" s="38">
        <f t="shared" si="7"/>
        <v>-13968.112796536781</v>
      </c>
      <c r="W180" s="38">
        <f t="shared" si="8"/>
        <v>-64.073911910718905</v>
      </c>
    </row>
    <row r="181" spans="1:23" x14ac:dyDescent="0.25">
      <c r="A181" s="7" t="s">
        <v>490</v>
      </c>
      <c r="B181" s="7" t="s">
        <v>206</v>
      </c>
      <c r="C181" s="7" t="s">
        <v>491</v>
      </c>
      <c r="D181" s="8">
        <v>9000</v>
      </c>
      <c r="E181" s="8" t="s">
        <v>66</v>
      </c>
      <c r="F181" s="9">
        <v>588.5</v>
      </c>
      <c r="G181" s="9">
        <v>242.5</v>
      </c>
      <c r="H181" s="10">
        <f t="shared" si="6"/>
        <v>0.41206457094307564</v>
      </c>
      <c r="I181" s="9">
        <v>228</v>
      </c>
      <c r="J181" s="10">
        <f>I181/F181</f>
        <v>0.38742565845369581</v>
      </c>
      <c r="K181" s="11">
        <v>96.5</v>
      </c>
      <c r="L181" s="12">
        <f>K181/F181</f>
        <v>0.16397621070518267</v>
      </c>
      <c r="M181" s="9">
        <v>288.5</v>
      </c>
      <c r="N181" s="16">
        <f>M181/F181</f>
        <v>0.49022939677145283</v>
      </c>
      <c r="O181" s="15">
        <f>(G181+I181+K181)*0.3/F181+M181*0.1/F181</f>
        <v>0.33806287170773147</v>
      </c>
      <c r="P181" s="36">
        <f>43000000*(O181*F181)/SUMPRODUCT($F$4:$F$964,$O$4:$O$964)</f>
        <v>93327.241592191887</v>
      </c>
      <c r="Q181" s="36">
        <f>P181/F181</f>
        <v>158.58494748036006</v>
      </c>
      <c r="R181" s="15">
        <f>(0.3*IF(H181&lt;=$H$968,H181*F181,$H$968*F181)+0.3*IF(J181&lt;=$J$968,J181*F181,$J$968*F181)+0.3*IF(L181&lt;$L$968,L181*F181,$L$968*F181)+0.1*IF(N181&lt;$N$968,N181*F181,$N$968*F181))/F181</f>
        <v>0.33806287170773147</v>
      </c>
      <c r="S181" s="37">
        <f>43000000*(R181*F181)/SUMPRODUCT($R$4:$R$964,$F$4:$F$964)</f>
        <v>95884.027106996247</v>
      </c>
      <c r="T181" s="38">
        <f>S181/F181</f>
        <v>162.92952779438616</v>
      </c>
      <c r="U181" s="38">
        <f>43000000*F181/SUM($F$4:$F$964)</f>
        <v>58309.618996048252</v>
      </c>
      <c r="V181" s="38">
        <f t="shared" si="7"/>
        <v>-37574.408110947996</v>
      </c>
      <c r="W181" s="38">
        <f t="shared" si="8"/>
        <v>-63.847762295578335</v>
      </c>
    </row>
    <row r="182" spans="1:23" x14ac:dyDescent="0.25">
      <c r="A182" s="7" t="s">
        <v>492</v>
      </c>
      <c r="B182" s="7" t="s">
        <v>493</v>
      </c>
      <c r="C182" s="7" t="s">
        <v>105</v>
      </c>
      <c r="D182" s="8">
        <v>3600</v>
      </c>
      <c r="E182" s="8" t="s">
        <v>142</v>
      </c>
      <c r="F182" s="9">
        <v>506</v>
      </c>
      <c r="G182" s="9">
        <v>212</v>
      </c>
      <c r="H182" s="10">
        <f t="shared" si="6"/>
        <v>0.4189723320158103</v>
      </c>
      <c r="I182" s="9">
        <v>241</v>
      </c>
      <c r="J182" s="10">
        <f>I182/F182</f>
        <v>0.47628458498023718</v>
      </c>
      <c r="K182" s="11">
        <v>39</v>
      </c>
      <c r="L182" s="12">
        <f>K182/F182</f>
        <v>7.7075098814229248E-2</v>
      </c>
      <c r="M182" s="9">
        <v>228</v>
      </c>
      <c r="N182" s="16">
        <f>M182/F182</f>
        <v>0.45059288537549408</v>
      </c>
      <c r="O182" s="15">
        <f>(G182+I182+K182)*0.3/F182+M182*0.1/F182</f>
        <v>0.33675889328063241</v>
      </c>
      <c r="P182" s="36">
        <f>43000000*(O182*F182)/SUMPRODUCT($F$4:$F$964,$O$4:$O$964)</f>
        <v>79934.465781902487</v>
      </c>
      <c r="Q182" s="36">
        <f>P182/F182</f>
        <v>157.97325253340412</v>
      </c>
      <c r="R182" s="15">
        <f>(0.3*IF(H182&lt;=$H$968,H182*F182,$H$968*F182)+0.3*IF(J182&lt;=$J$968,J182*F182,$J$968*F182)+0.3*IF(L182&lt;$L$968,L182*F182,$L$968*F182)+0.1*IF(N182&lt;$N$968,N182*F182,$N$968*F182))/F182</f>
        <v>0.33675889328063235</v>
      </c>
      <c r="S182" s="37">
        <f>43000000*(R182*F182)/SUMPRODUCT($R$4:$R$964,$F$4:$F$964)</f>
        <v>82124.343900639171</v>
      </c>
      <c r="T182" s="38">
        <f>S182/F182</f>
        <v>162.30107490244896</v>
      </c>
      <c r="U182" s="38">
        <f>43000000*F182/SUM($F$4:$F$964)</f>
        <v>50135.373342396626</v>
      </c>
      <c r="V182" s="38">
        <f t="shared" si="7"/>
        <v>-31988.970558242545</v>
      </c>
      <c r="W182" s="38">
        <f t="shared" si="8"/>
        <v>-63.219309403641134</v>
      </c>
    </row>
    <row r="183" spans="1:23" x14ac:dyDescent="0.25">
      <c r="A183" s="7" t="s">
        <v>494</v>
      </c>
      <c r="B183" s="7" t="s">
        <v>495</v>
      </c>
      <c r="C183" s="7" t="s">
        <v>496</v>
      </c>
      <c r="D183" s="8">
        <v>9100</v>
      </c>
      <c r="E183" s="8" t="s">
        <v>353</v>
      </c>
      <c r="F183" s="9">
        <v>989</v>
      </c>
      <c r="G183" s="9">
        <v>406</v>
      </c>
      <c r="H183" s="10">
        <f t="shared" si="6"/>
        <v>0.41051567239635994</v>
      </c>
      <c r="I183" s="9">
        <v>412</v>
      </c>
      <c r="J183" s="10">
        <f>I183/F183</f>
        <v>0.416582406471183</v>
      </c>
      <c r="K183" s="11">
        <v>158</v>
      </c>
      <c r="L183" s="12">
        <f>K183/F183</f>
        <v>0.15975733063700709</v>
      </c>
      <c r="M183" s="9">
        <v>394</v>
      </c>
      <c r="N183" s="16">
        <f>M183/F183</f>
        <v>0.39838220424671383</v>
      </c>
      <c r="O183" s="15">
        <f>(G183+I183+K183)*0.3/F183+M183*0.1/F183</f>
        <v>0.33589484327603641</v>
      </c>
      <c r="P183" s="36">
        <f>43000000*(O183*F183)/SUMPRODUCT($F$4:$F$964,$O$4:$O$964)</f>
        <v>155834.68035650239</v>
      </c>
      <c r="Q183" s="36">
        <f>P183/F183</f>
        <v>157.56792755965864</v>
      </c>
      <c r="R183" s="15">
        <f>(0.3*IF(H183&lt;=$H$968,H183*F183,$H$968*F183)+0.3*IF(J183&lt;=$J$968,J183*F183,$J$968*F183)+0.3*IF(L183&lt;$L$968,L183*F183,$L$968*F183)+0.1*IF(N183&lt;$N$968,N183*F183,$N$968*F183))/F183</f>
        <v>0.33589484327603636</v>
      </c>
      <c r="S183" s="37">
        <f>43000000*(R183*F183)/SUMPRODUCT($R$4:$R$964,$F$4:$F$964)</f>
        <v>160103.91457624605</v>
      </c>
      <c r="T183" s="38">
        <f>S183/F183</f>
        <v>161.88464567871188</v>
      </c>
      <c r="U183" s="38">
        <f>43000000*F183/SUM($F$4:$F$964)</f>
        <v>97991.866078320672</v>
      </c>
      <c r="V183" s="38">
        <f t="shared" si="7"/>
        <v>-62112.048497925382</v>
      </c>
      <c r="W183" s="38">
        <f t="shared" si="8"/>
        <v>-62.802880179904051</v>
      </c>
    </row>
    <row r="184" spans="1:23" x14ac:dyDescent="0.25">
      <c r="A184" s="7" t="s">
        <v>497</v>
      </c>
      <c r="B184" s="7" t="s">
        <v>413</v>
      </c>
      <c r="C184" s="7" t="s">
        <v>414</v>
      </c>
      <c r="D184" s="8">
        <v>9230</v>
      </c>
      <c r="E184" s="8" t="s">
        <v>415</v>
      </c>
      <c r="F184" s="9">
        <v>157</v>
      </c>
      <c r="G184" s="9">
        <v>71</v>
      </c>
      <c r="H184" s="10">
        <f t="shared" si="6"/>
        <v>0.45222929936305734</v>
      </c>
      <c r="I184" s="9">
        <v>69</v>
      </c>
      <c r="J184" s="10">
        <f>I184/F184</f>
        <v>0.43949044585987262</v>
      </c>
      <c r="K184" s="11">
        <v>18</v>
      </c>
      <c r="L184" s="12">
        <f>K184/F184</f>
        <v>0.11464968152866242</v>
      </c>
      <c r="M184" s="9">
        <v>45</v>
      </c>
      <c r="N184" s="16">
        <f>M184/F184</f>
        <v>0.28662420382165604</v>
      </c>
      <c r="O184" s="15">
        <f>(G184+I184+K184)*0.3/F184+M184*0.1/F184</f>
        <v>0.33057324840764329</v>
      </c>
      <c r="P184" s="36">
        <f>43000000*(O184*F184)/SUMPRODUCT($F$4:$F$964,$O$4:$O$964)</f>
        <v>24346.236937093541</v>
      </c>
      <c r="Q184" s="36">
        <f>P184/F184</f>
        <v>155.07157284772956</v>
      </c>
      <c r="R184" s="15">
        <f>(0.3*IF(H184&lt;=$H$968,H184*F184,$H$968*F184)+0.3*IF(J184&lt;=$J$968,J184*F184,$J$968*F184)+0.3*IF(L184&lt;$L$968,L184*F184,$L$968*F184)+0.1*IF(N184&lt;$N$968,N184*F184,$N$968*F184))/F184</f>
        <v>0.33057324840764329</v>
      </c>
      <c r="S184" s="37">
        <f>43000000*(R184*F184)/SUMPRODUCT($R$4:$R$964,$F$4:$F$964)</f>
        <v>25013.224462694681</v>
      </c>
      <c r="T184" s="38">
        <f>S184/F184</f>
        <v>159.31990103627186</v>
      </c>
      <c r="U184" s="38">
        <f>43000000*F184/SUM($F$4:$F$964)</f>
        <v>15555.837183312788</v>
      </c>
      <c r="V184" s="38">
        <f t="shared" si="7"/>
        <v>-9457.3872793818937</v>
      </c>
      <c r="W184" s="38">
        <f t="shared" si="8"/>
        <v>-60.238135537464032</v>
      </c>
    </row>
    <row r="185" spans="1:23" x14ac:dyDescent="0.25">
      <c r="A185" s="7" t="s">
        <v>498</v>
      </c>
      <c r="B185" s="7" t="s">
        <v>499</v>
      </c>
      <c r="C185" s="7" t="s">
        <v>221</v>
      </c>
      <c r="D185" s="8">
        <v>3920</v>
      </c>
      <c r="E185" s="8" t="s">
        <v>500</v>
      </c>
      <c r="F185" s="9">
        <v>209</v>
      </c>
      <c r="G185" s="9">
        <v>102</v>
      </c>
      <c r="H185" s="10">
        <f t="shared" si="6"/>
        <v>0.48803827751196172</v>
      </c>
      <c r="I185" s="9">
        <v>87</v>
      </c>
      <c r="J185" s="10">
        <f>I185/F185</f>
        <v>0.41626794258373206</v>
      </c>
      <c r="K185" s="11">
        <v>36</v>
      </c>
      <c r="L185" s="12">
        <f>K185/F185</f>
        <v>0.17224880382775121</v>
      </c>
      <c r="M185" s="9">
        <v>9</v>
      </c>
      <c r="N185" s="16">
        <f>M185/F185</f>
        <v>4.3062200956937802E-2</v>
      </c>
      <c r="O185" s="15">
        <f>(G185+I185+K185)*0.3/F185+M185*0.1/F185</f>
        <v>0.32727272727272727</v>
      </c>
      <c r="P185" s="36">
        <f>43000000*(O185*F185)/SUMPRODUCT($F$4:$F$964,$O$4:$O$964)</f>
        <v>32086.370067383399</v>
      </c>
      <c r="Q185" s="36">
        <f>P185/F185</f>
        <v>153.52330175781532</v>
      </c>
      <c r="R185" s="15">
        <f>(0.3*IF(H185&lt;=$H$968,H185*F185,$H$968*F185)+0.3*IF(J185&lt;=$J$968,J185*F185,$J$968*F185)+0.3*IF(L185&lt;$L$968,L185*F185,$L$968*F185)+0.1*IF(N185&lt;$N$968,N185*F185,$N$968*F185))/F185</f>
        <v>0.32727272727272733</v>
      </c>
      <c r="S185" s="37">
        <f>43000000*(R185*F185)/SUMPRODUCT($R$4:$R$964,$F$4:$F$964)</f>
        <v>32965.40565025658</v>
      </c>
      <c r="T185" s="38">
        <f>S185/F185</f>
        <v>157.7292136375913</v>
      </c>
      <c r="U185" s="38">
        <f>43000000*F185/SUM($F$4:$F$964)</f>
        <v>20708.08898925078</v>
      </c>
      <c r="V185" s="38">
        <f t="shared" si="7"/>
        <v>-12257.3166610058</v>
      </c>
      <c r="W185" s="38">
        <f t="shared" si="8"/>
        <v>-58.647448138783474</v>
      </c>
    </row>
    <row r="186" spans="1:23" x14ac:dyDescent="0.25">
      <c r="A186" s="7" t="s">
        <v>501</v>
      </c>
      <c r="B186" s="7" t="s">
        <v>431</v>
      </c>
      <c r="C186" s="7" t="s">
        <v>72</v>
      </c>
      <c r="D186" s="8">
        <v>2300</v>
      </c>
      <c r="E186" s="8" t="s">
        <v>432</v>
      </c>
      <c r="F186" s="9">
        <v>172</v>
      </c>
      <c r="G186" s="9">
        <v>73</v>
      </c>
      <c r="H186" s="10">
        <f t="shared" si="6"/>
        <v>0.42441860465116277</v>
      </c>
      <c r="I186" s="9">
        <v>64</v>
      </c>
      <c r="J186" s="10">
        <f>I186/F186</f>
        <v>0.37209302325581395</v>
      </c>
      <c r="K186" s="11">
        <v>34</v>
      </c>
      <c r="L186" s="12">
        <f>K186/F186</f>
        <v>0.19767441860465115</v>
      </c>
      <c r="M186" s="9">
        <v>49</v>
      </c>
      <c r="N186" s="16">
        <f>M186/F186</f>
        <v>0.28488372093023256</v>
      </c>
      <c r="O186" s="15">
        <f>(G186+I186+K186)*0.3/F186+M186*0.1/F186</f>
        <v>0.32674418604651162</v>
      </c>
      <c r="P186" s="36">
        <f>43000000*(O186*F186)/SUMPRODUCT($F$4:$F$964,$O$4:$O$964)</f>
        <v>26363.362540744834</v>
      </c>
      <c r="Q186" s="36">
        <f>P186/F186</f>
        <v>153.27536360898159</v>
      </c>
      <c r="R186" s="15">
        <f>(0.3*IF(H186&lt;=$H$968,H186*F186,$H$968*F186)+0.3*IF(J186&lt;=$J$968,J186*F186,$J$968*F186)+0.3*IF(L186&lt;$L$968,L186*F186,$L$968*F186)+0.1*IF(N186&lt;$N$968,N186*F186,$N$968*F186))/F186</f>
        <v>0.32674418604651162</v>
      </c>
      <c r="S186" s="37">
        <f>43000000*(R186*F186)/SUMPRODUCT($R$4:$R$964,$F$4:$F$964)</f>
        <v>27085.611075210811</v>
      </c>
      <c r="T186" s="38">
        <f>S186/F186</f>
        <v>157.47448299541168</v>
      </c>
      <c r="U186" s="38">
        <f>43000000*F186/SUM($F$4:$F$964)</f>
        <v>17042.0636657949</v>
      </c>
      <c r="V186" s="38">
        <f t="shared" si="7"/>
        <v>-10043.547409415911</v>
      </c>
      <c r="W186" s="38">
        <f t="shared" si="8"/>
        <v>-58.392717496603851</v>
      </c>
    </row>
    <row r="187" spans="1:23" x14ac:dyDescent="0.25">
      <c r="A187" s="7" t="s">
        <v>502</v>
      </c>
      <c r="B187" s="7" t="s">
        <v>443</v>
      </c>
      <c r="C187" s="7" t="s">
        <v>255</v>
      </c>
      <c r="D187" s="8">
        <v>3600</v>
      </c>
      <c r="E187" s="8" t="s">
        <v>142</v>
      </c>
      <c r="F187" s="9">
        <v>798</v>
      </c>
      <c r="G187" s="9">
        <v>284</v>
      </c>
      <c r="H187" s="10">
        <f t="shared" si="6"/>
        <v>0.35588972431077692</v>
      </c>
      <c r="I187" s="9">
        <v>338</v>
      </c>
      <c r="J187" s="10">
        <f>I187/F187</f>
        <v>0.42355889724310775</v>
      </c>
      <c r="K187" s="11">
        <v>139</v>
      </c>
      <c r="L187" s="12">
        <f>K187/F187</f>
        <v>0.17418546365914786</v>
      </c>
      <c r="M187" s="9">
        <v>315</v>
      </c>
      <c r="N187" s="16">
        <f>M187/F187</f>
        <v>0.39473684210526316</v>
      </c>
      <c r="O187" s="15">
        <f>(G187+I187+K187)*0.3/F187+M187*0.1/F187</f>
        <v>0.32556390977443606</v>
      </c>
      <c r="P187" s="36">
        <f>43000000*(O187*F187)/SUMPRODUCT($F$4:$F$964,$O$4:$O$964)</f>
        <v>121871.91437874567</v>
      </c>
      <c r="Q187" s="36">
        <f>P187/F187</f>
        <v>152.72169721647327</v>
      </c>
      <c r="R187" s="15">
        <f>(0.3*IF(H187&lt;=$H$968,H187*F187,$H$968*F187)+0.3*IF(J187&lt;=$J$968,J187*F187,$J$968*F187)+0.3*IF(L187&lt;$L$968,L187*F187,$L$968*F187)+0.1*IF(N187&lt;$N$968,N187*F187,$N$968*F187))/F187</f>
        <v>0.32556390977443606</v>
      </c>
      <c r="S187" s="37">
        <f>43000000*(R187*F187)/SUMPRODUCT($R$4:$R$964,$F$4:$F$964)</f>
        <v>125210.7074259745</v>
      </c>
      <c r="T187" s="38">
        <f>S187/F187</f>
        <v>156.90564840347682</v>
      </c>
      <c r="U187" s="38">
        <f>43000000*F187/SUM($F$4:$F$964)</f>
        <v>79067.248868048438</v>
      </c>
      <c r="V187" s="38">
        <f t="shared" si="7"/>
        <v>-46143.45855792606</v>
      </c>
      <c r="W187" s="38">
        <f t="shared" si="8"/>
        <v>-57.823882904668992</v>
      </c>
    </row>
    <row r="188" spans="1:23" x14ac:dyDescent="0.25">
      <c r="A188" s="7" t="s">
        <v>503</v>
      </c>
      <c r="B188" s="7" t="s">
        <v>504</v>
      </c>
      <c r="C188" s="7" t="s">
        <v>255</v>
      </c>
      <c r="D188" s="8">
        <v>8450</v>
      </c>
      <c r="E188" s="8" t="s">
        <v>505</v>
      </c>
      <c r="F188" s="9">
        <v>33</v>
      </c>
      <c r="G188" s="9">
        <v>15</v>
      </c>
      <c r="H188" s="10">
        <f t="shared" si="6"/>
        <v>0.45454545454545453</v>
      </c>
      <c r="I188" s="9">
        <v>12</v>
      </c>
      <c r="J188" s="10">
        <f>I188/F188</f>
        <v>0.36363636363636365</v>
      </c>
      <c r="K188" s="11">
        <v>4</v>
      </c>
      <c r="L188" s="12">
        <f>K188/F188</f>
        <v>0.12121212121212122</v>
      </c>
      <c r="M188" s="9">
        <v>14</v>
      </c>
      <c r="N188" s="16">
        <f>M188/F188</f>
        <v>0.42424242424242425</v>
      </c>
      <c r="O188" s="15">
        <f>(G188+I188+K188)*0.3/F188+M188*0.1/F188</f>
        <v>0.32424242424242422</v>
      </c>
      <c r="P188" s="36">
        <f>43000000*(O188*F188)/SUMPRODUCT($F$4:$F$964,$O$4:$O$964)</f>
        <v>5019.359060248571</v>
      </c>
      <c r="Q188" s="36">
        <f>P188/F188</f>
        <v>152.10178970450215</v>
      </c>
      <c r="R188" s="15">
        <f>(0.3*IF(H188&lt;=$H$968,H188*F188,$H$968*F188)+0.3*IF(J188&lt;=$J$968,J188*F188,$J$968*F188)+0.3*IF(L188&lt;$L$968,L188*F188,$L$968*F188)+0.1*IF(N188&lt;$N$968,N188*F188,$N$968*F188))/F188</f>
        <v>0.32424242424242422</v>
      </c>
      <c r="S188" s="37">
        <f>43000000*(R188*F188)/SUMPRODUCT($R$4:$R$964,$F$4:$F$964)</f>
        <v>5156.8690125401354</v>
      </c>
      <c r="T188" s="38">
        <f>S188/F188</f>
        <v>156.26875795576169</v>
      </c>
      <c r="U188" s="38">
        <f>43000000*F188/SUM($F$4:$F$964)</f>
        <v>3269.6982614606495</v>
      </c>
      <c r="V188" s="38">
        <f t="shared" si="7"/>
        <v>-1887.1707510794859</v>
      </c>
      <c r="W188" s="38">
        <f t="shared" si="8"/>
        <v>-57.18699245695386</v>
      </c>
    </row>
    <row r="189" spans="1:23" x14ac:dyDescent="0.25">
      <c r="A189" s="7" t="s">
        <v>506</v>
      </c>
      <c r="B189" s="7" t="s">
        <v>507</v>
      </c>
      <c r="C189" s="7" t="s">
        <v>82</v>
      </c>
      <c r="D189" s="20">
        <v>2000</v>
      </c>
      <c r="E189" s="20" t="s">
        <v>16</v>
      </c>
      <c r="F189" s="9">
        <v>765</v>
      </c>
      <c r="G189" s="9">
        <v>205</v>
      </c>
      <c r="H189" s="10">
        <f t="shared" si="6"/>
        <v>0.26797385620915032</v>
      </c>
      <c r="I189" s="9">
        <v>266</v>
      </c>
      <c r="J189" s="10">
        <f>I189/F189</f>
        <v>0.34771241830065358</v>
      </c>
      <c r="K189" s="11">
        <v>160</v>
      </c>
      <c r="L189" s="12">
        <f>K189/F189</f>
        <v>0.20915032679738563</v>
      </c>
      <c r="M189" s="9">
        <v>579</v>
      </c>
      <c r="N189" s="16">
        <f>M189/F189</f>
        <v>0.75686274509803919</v>
      </c>
      <c r="O189" s="15">
        <f>(G189+I189+K189)*0.3/F189+M189*0.1/F189</f>
        <v>0.32313725490196077</v>
      </c>
      <c r="P189" s="36">
        <f>43000000*(O189*F189)/SUMPRODUCT($F$4:$F$964,$O$4:$O$964)</f>
        <v>115961.26726106981</v>
      </c>
      <c r="Q189" s="36">
        <f>P189/F189</f>
        <v>151.58335589682326</v>
      </c>
      <c r="R189" s="15">
        <f>(0.3*IF(H189&lt;=$H$968,H189*F189,$H$968*F189)+0.3*IF(J189&lt;=$J$968,J189*F189,$J$968*F189)+0.3*IF(L189&lt;$L$968,L189*F189,$L$968*F189)+0.1*IF(N189&lt;$N$968,N189*F189,$N$968*F189))/F189</f>
        <v>0.31945591497967307</v>
      </c>
      <c r="S189" s="37">
        <f>43000000*(R189*F189)/SUMPRODUCT($R$4:$R$964,$F$4:$F$964)</f>
        <v>117780.85198653919</v>
      </c>
      <c r="T189" s="38">
        <f>S189/F189</f>
        <v>153.96189802161985</v>
      </c>
      <c r="U189" s="38">
        <f>43000000*F189/SUM($F$4:$F$964)</f>
        <v>75797.550606587785</v>
      </c>
      <c r="V189" s="38">
        <f t="shared" si="7"/>
        <v>-41983.301379951401</v>
      </c>
      <c r="W189" s="38">
        <f t="shared" si="8"/>
        <v>-54.880132522812019</v>
      </c>
    </row>
    <row r="190" spans="1:23" x14ac:dyDescent="0.25">
      <c r="A190" s="7" t="s">
        <v>508</v>
      </c>
      <c r="B190" s="7" t="s">
        <v>509</v>
      </c>
      <c r="C190" s="7" t="s">
        <v>82</v>
      </c>
      <c r="D190" s="8">
        <v>2200</v>
      </c>
      <c r="E190" s="8" t="s">
        <v>510</v>
      </c>
      <c r="F190" s="9">
        <v>141</v>
      </c>
      <c r="G190" s="9">
        <v>62</v>
      </c>
      <c r="H190" s="10">
        <f t="shared" si="6"/>
        <v>0.43971631205673761</v>
      </c>
      <c r="I190" s="9">
        <v>60</v>
      </c>
      <c r="J190" s="10">
        <f>I190/F190</f>
        <v>0.42553191489361702</v>
      </c>
      <c r="K190" s="11">
        <v>16</v>
      </c>
      <c r="L190" s="12">
        <f>K190/F190</f>
        <v>0.11347517730496454</v>
      </c>
      <c r="M190" s="9">
        <v>39</v>
      </c>
      <c r="N190" s="16">
        <f>M190/F190</f>
        <v>0.27659574468085107</v>
      </c>
      <c r="O190" s="15">
        <f>(G190+I190+K190)*0.3/F190+M190*0.1/F190</f>
        <v>0.32127659574468082</v>
      </c>
      <c r="P190" s="36">
        <f>43000000*(O190*F190)/SUMPRODUCT($F$4:$F$964,$O$4:$O$964)</f>
        <v>21250.183684977594</v>
      </c>
      <c r="Q190" s="36">
        <f>P190/F190</f>
        <v>150.71052258849357</v>
      </c>
      <c r="R190" s="15">
        <f>(0.3*IF(H190&lt;=$H$968,H190*F190,$H$968*F190)+0.3*IF(J190&lt;=$J$968,J190*F190,$J$968*F190)+0.3*IF(L190&lt;$L$968,L190*F190,$L$968*F190)+0.1*IF(N190&lt;$N$968,N190*F190,$N$968*F190))/F190</f>
        <v>0.32127659574468076</v>
      </c>
      <c r="S190" s="37">
        <f>43000000*(R190*F190)/SUMPRODUCT($R$4:$R$964,$F$4:$F$964)</f>
        <v>21832.351987669917</v>
      </c>
      <c r="T190" s="38">
        <f>S190/F190</f>
        <v>154.83937579907743</v>
      </c>
      <c r="U190" s="38">
        <f>43000000*F190/SUM($F$4:$F$964)</f>
        <v>13970.528935331866</v>
      </c>
      <c r="V190" s="38">
        <f t="shared" si="7"/>
        <v>-7861.8230523380516</v>
      </c>
      <c r="W190" s="38">
        <f t="shared" si="8"/>
        <v>-55.757610300269604</v>
      </c>
    </row>
    <row r="191" spans="1:23" x14ac:dyDescent="0.25">
      <c r="A191" s="7" t="s">
        <v>511</v>
      </c>
      <c r="B191" s="7" t="s">
        <v>512</v>
      </c>
      <c r="C191" s="7" t="s">
        <v>60</v>
      </c>
      <c r="D191" s="8">
        <v>3550</v>
      </c>
      <c r="E191" s="8" t="s">
        <v>127</v>
      </c>
      <c r="F191" s="9">
        <v>316</v>
      </c>
      <c r="G191" s="9">
        <v>95</v>
      </c>
      <c r="H191" s="10">
        <f t="shared" si="6"/>
        <v>0.30063291139240506</v>
      </c>
      <c r="I191" s="9">
        <v>124</v>
      </c>
      <c r="J191" s="10">
        <f>I191/F191</f>
        <v>0.39240506329113922</v>
      </c>
      <c r="K191" s="11">
        <v>85</v>
      </c>
      <c r="L191" s="12">
        <f>K191/F191</f>
        <v>0.26898734177215189</v>
      </c>
      <c r="M191" s="9">
        <v>99</v>
      </c>
      <c r="N191" s="16">
        <f>M191/F191</f>
        <v>0.31329113924050633</v>
      </c>
      <c r="O191" s="15">
        <f>(G191+I191+K191)*0.3/F191+M191*0.1/F191</f>
        <v>0.31993670886075948</v>
      </c>
      <c r="P191" s="36">
        <f>43000000*(O191*F191)/SUMPRODUCT($F$4:$F$964,$O$4:$O$964)</f>
        <v>47425.906634685103</v>
      </c>
      <c r="Q191" s="36">
        <f>P191/F191</f>
        <v>150.08198302115539</v>
      </c>
      <c r="R191" s="15">
        <f>(0.3*IF(H191&lt;=$H$968,H191*F191,$H$968*F191)+0.3*IF(J191&lt;=$J$968,J191*F191,$J$968*F191)+0.3*IF(L191&lt;$L$968,L191*F191,$L$968*F191)+0.1*IF(N191&lt;$N$968,N191*F191,$N$968*F191))/F191</f>
        <v>0.31993670886075948</v>
      </c>
      <c r="S191" s="37">
        <f>43000000*(R191*F191)/SUMPRODUCT($R$4:$R$964,$F$4:$F$964)</f>
        <v>48725.182912879231</v>
      </c>
      <c r="T191" s="38">
        <f>S191/F191</f>
        <v>154.19361681290897</v>
      </c>
      <c r="U191" s="38">
        <f>43000000*F191/SUM($F$4:$F$964)</f>
        <v>31309.837897623191</v>
      </c>
      <c r="V191" s="38">
        <f t="shared" si="7"/>
        <v>-17415.34501525604</v>
      </c>
      <c r="W191" s="38">
        <f t="shared" si="8"/>
        <v>-55.111851314101145</v>
      </c>
    </row>
    <row r="192" spans="1:23" x14ac:dyDescent="0.25">
      <c r="A192" s="7" t="s">
        <v>320</v>
      </c>
      <c r="B192" s="7" t="s">
        <v>119</v>
      </c>
      <c r="C192" s="7" t="s">
        <v>321</v>
      </c>
      <c r="D192" s="8">
        <v>1090</v>
      </c>
      <c r="E192" s="8" t="s">
        <v>121</v>
      </c>
      <c r="F192" s="9">
        <v>350</v>
      </c>
      <c r="G192" s="9">
        <v>78</v>
      </c>
      <c r="H192" s="10">
        <f t="shared" si="6"/>
        <v>0.22285714285714286</v>
      </c>
      <c r="I192" s="9">
        <v>76</v>
      </c>
      <c r="J192" s="10">
        <f>I192/F192</f>
        <v>0.21714285714285714</v>
      </c>
      <c r="K192" s="11">
        <v>144</v>
      </c>
      <c r="L192" s="12">
        <f>K192/F192</f>
        <v>0.41142857142857142</v>
      </c>
      <c r="M192" s="9">
        <v>224</v>
      </c>
      <c r="N192" s="16">
        <f>M192/F192</f>
        <v>0.64</v>
      </c>
      <c r="O192" s="15">
        <f>(G192+I192+K192)*0.3/F192+M192*0.1/F192</f>
        <v>0.3194285714285714</v>
      </c>
      <c r="P192" s="36">
        <f>43000000*(O192*F192)/SUMPRODUCT($F$4:$F$964,$O$4:$O$964)</f>
        <v>52445.265694933667</v>
      </c>
      <c r="Q192" s="36">
        <f>P192/F192</f>
        <v>149.84361627123906</v>
      </c>
      <c r="R192" s="15">
        <f>(0.3*IF(H192&lt;=$H$968,H192*F192,$H$968*F192)+0.3*IF(J192&lt;=$J$968,J192*F192,$J$968*F192)+0.3*IF(L192&lt;$L$968,L192*F192,$L$968*F192)+0.1*IF(N192&lt;$N$968,N192*F192,$N$968*F192))/F192</f>
        <v>0.31942857142857145</v>
      </c>
      <c r="S192" s="37">
        <f>43000000*(R192*F192)/SUMPRODUCT($R$4:$R$964,$F$4:$F$964)</f>
        <v>53882.051925419379</v>
      </c>
      <c r="T192" s="38">
        <f>S192/F192</f>
        <v>153.94871978691251</v>
      </c>
      <c r="U192" s="38">
        <f>43000000*F192/SUM($F$4:$F$964)</f>
        <v>34678.61792458265</v>
      </c>
      <c r="V192" s="38">
        <f t="shared" si="7"/>
        <v>-19203.434000836729</v>
      </c>
      <c r="W192" s="38">
        <f t="shared" si="8"/>
        <v>-54.866954288104679</v>
      </c>
    </row>
    <row r="193" spans="1:23" x14ac:dyDescent="0.25">
      <c r="A193" s="7" t="s">
        <v>513</v>
      </c>
      <c r="B193" s="7" t="s">
        <v>301</v>
      </c>
      <c r="C193" s="7" t="s">
        <v>302</v>
      </c>
      <c r="D193" s="8">
        <v>9300</v>
      </c>
      <c r="E193" s="8" t="s">
        <v>303</v>
      </c>
      <c r="F193" s="9">
        <v>504</v>
      </c>
      <c r="G193" s="9">
        <v>226</v>
      </c>
      <c r="H193" s="10">
        <f t="shared" si="6"/>
        <v>0.44841269841269843</v>
      </c>
      <c r="I193" s="9">
        <v>200</v>
      </c>
      <c r="J193" s="10">
        <f>I193/F193</f>
        <v>0.3968253968253968</v>
      </c>
      <c r="K193" s="11">
        <v>57</v>
      </c>
      <c r="L193" s="12">
        <f>K193/F193</f>
        <v>0.1130952380952381</v>
      </c>
      <c r="M193" s="9">
        <v>157</v>
      </c>
      <c r="N193" s="16">
        <f>M193/F193</f>
        <v>0.31150793650793651</v>
      </c>
      <c r="O193" s="15">
        <f>(G193+I193+K193)*0.3/F193+M193*0.1/F193</f>
        <v>0.31865079365079368</v>
      </c>
      <c r="P193" s="36">
        <f>43000000*(O193*F193)/SUMPRODUCT($F$4:$F$964,$O$4:$O$964)</f>
        <v>75337.295801487911</v>
      </c>
      <c r="Q193" s="36">
        <f>P193/F193</f>
        <v>149.47876151088872</v>
      </c>
      <c r="R193" s="15">
        <f>(0.3*IF(H193&lt;=$H$968,H193*F193,$H$968*F193)+0.3*IF(J193&lt;=$J$968,J193*F193,$J$968*F193)+0.3*IF(L193&lt;$L$968,L193*F193,$L$968*F193)+0.1*IF(N193&lt;$N$968,N193*F193,$N$968*F193))/F193</f>
        <v>0.31865079365079363</v>
      </c>
      <c r="S193" s="37">
        <f>43000000*(R193*F193)/SUMPRODUCT($R$4:$R$964,$F$4:$F$964)</f>
        <v>77401.230225602412</v>
      </c>
      <c r="T193" s="38">
        <f>S193/F193</f>
        <v>153.57386949524289</v>
      </c>
      <c r="U193" s="38">
        <f>43000000*F193/SUM($F$4:$F$964)</f>
        <v>49937.209811399014</v>
      </c>
      <c r="V193" s="38">
        <f t="shared" si="7"/>
        <v>-27464.020414203398</v>
      </c>
      <c r="W193" s="38">
        <f t="shared" si="8"/>
        <v>-54.492103996435063</v>
      </c>
    </row>
    <row r="194" spans="1:23" x14ac:dyDescent="0.25">
      <c r="A194" s="7" t="s">
        <v>514</v>
      </c>
      <c r="B194" s="7" t="s">
        <v>515</v>
      </c>
      <c r="C194" s="7" t="s">
        <v>516</v>
      </c>
      <c r="D194" s="8">
        <v>2800</v>
      </c>
      <c r="E194" s="8" t="s">
        <v>169</v>
      </c>
      <c r="F194" s="9">
        <v>627.5</v>
      </c>
      <c r="G194" s="9">
        <v>233.5</v>
      </c>
      <c r="H194" s="10">
        <f t="shared" si="6"/>
        <v>0.37211155378486055</v>
      </c>
      <c r="I194" s="9">
        <v>247.5</v>
      </c>
      <c r="J194" s="10">
        <f>I194/F194</f>
        <v>0.39442231075697209</v>
      </c>
      <c r="K194" s="11">
        <v>92.5</v>
      </c>
      <c r="L194" s="12">
        <f>K194/F194</f>
        <v>0.14741035856573706</v>
      </c>
      <c r="M194" s="9">
        <v>270</v>
      </c>
      <c r="N194" s="16">
        <f>M194/F194</f>
        <v>0.4302788844621514</v>
      </c>
      <c r="O194" s="15">
        <f>(G194+I194+K194)*0.3/F194+M194*0.1/F194</f>
        <v>0.31721115537848604</v>
      </c>
      <c r="P194" s="36">
        <f>43000000*(O194*F194)/SUMPRODUCT($F$4:$F$964,$O$4:$O$964)</f>
        <v>93374.151489951226</v>
      </c>
      <c r="Q194" s="36">
        <f>P194/F194</f>
        <v>148.80342866924499</v>
      </c>
      <c r="R194" s="15">
        <f>(0.3*IF(H194&lt;=$H$968,H194*F194,$H$968*F194)+0.3*IF(J194&lt;=$J$968,J194*F194,$J$968*F194)+0.3*IF(L194&lt;$L$968,L194*F194,$L$968*F194)+0.1*IF(N194&lt;$N$968,N194*F194,$N$968*F194))/F194</f>
        <v>0.3172111553784861</v>
      </c>
      <c r="S194" s="37">
        <f>43000000*(R194*F194)/SUMPRODUCT($R$4:$R$964,$F$4:$F$964)</f>
        <v>95932.222144496671</v>
      </c>
      <c r="T194" s="38">
        <f>S194/F194</f>
        <v>152.88003529003453</v>
      </c>
      <c r="U194" s="38">
        <f>43000000*F194/SUM($F$4:$F$964)</f>
        <v>62173.807850501747</v>
      </c>
      <c r="V194" s="38">
        <f t="shared" si="7"/>
        <v>-33758.414293994923</v>
      </c>
      <c r="W194" s="38">
        <f t="shared" si="8"/>
        <v>-53.798269791226701</v>
      </c>
    </row>
    <row r="195" spans="1:23" x14ac:dyDescent="0.25">
      <c r="A195" s="7" t="s">
        <v>517</v>
      </c>
      <c r="B195" s="7" t="s">
        <v>518</v>
      </c>
      <c r="C195" s="7" t="s">
        <v>519</v>
      </c>
      <c r="D195" s="8">
        <v>9100</v>
      </c>
      <c r="E195" s="8" t="s">
        <v>353</v>
      </c>
      <c r="F195" s="9">
        <v>984</v>
      </c>
      <c r="G195" s="9">
        <v>439</v>
      </c>
      <c r="H195" s="10">
        <f t="shared" si="6"/>
        <v>0.44613821138211385</v>
      </c>
      <c r="I195" s="9">
        <v>352</v>
      </c>
      <c r="J195" s="10">
        <f>I195/F195</f>
        <v>0.35772357723577236</v>
      </c>
      <c r="K195" s="11">
        <v>123</v>
      </c>
      <c r="L195" s="12">
        <f>K195/F195</f>
        <v>0.125</v>
      </c>
      <c r="M195" s="9">
        <v>345</v>
      </c>
      <c r="N195" s="16">
        <f>M195/F195</f>
        <v>0.35060975609756095</v>
      </c>
      <c r="O195" s="15">
        <f>(G195+I195+K195)*0.3/F195+M195*0.1/F195</f>
        <v>0.31371951219512195</v>
      </c>
      <c r="P195" s="36">
        <f>43000000*(O195*F195)/SUMPRODUCT($F$4:$F$964,$O$4:$O$964)</f>
        <v>144810.85438305925</v>
      </c>
      <c r="Q195" s="36">
        <f>P195/F195</f>
        <v>147.16550242180818</v>
      </c>
      <c r="R195" s="15">
        <f>(0.3*IF(H195&lt;=$H$968,H195*F195,$H$968*F195)+0.3*IF(J195&lt;=$J$968,J195*F195,$J$968*F195)+0.3*IF(L195&lt;$L$968,L195*F195,$L$968*F195)+0.1*IF(N195&lt;$N$968,N195*F195,$N$968*F195))/F195</f>
        <v>0.31371951219512195</v>
      </c>
      <c r="S195" s="37">
        <f>43000000*(R195*F195)/SUMPRODUCT($R$4:$R$964,$F$4:$F$964)</f>
        <v>148778.08076365796</v>
      </c>
      <c r="T195" s="38">
        <f>S195/F195</f>
        <v>151.19723654843287</v>
      </c>
      <c r="U195" s="38">
        <f>43000000*F195/SUM($F$4:$F$964)</f>
        <v>97496.457250826643</v>
      </c>
      <c r="V195" s="38">
        <f t="shared" si="7"/>
        <v>-51281.623512831313</v>
      </c>
      <c r="W195" s="38">
        <f t="shared" si="8"/>
        <v>-52.115471049625043</v>
      </c>
    </row>
    <row r="196" spans="1:23" x14ac:dyDescent="0.25">
      <c r="A196" s="7" t="s">
        <v>520</v>
      </c>
      <c r="B196" s="7" t="s">
        <v>521</v>
      </c>
      <c r="C196" s="7" t="s">
        <v>255</v>
      </c>
      <c r="D196" s="8">
        <v>9240</v>
      </c>
      <c r="E196" s="8" t="s">
        <v>522</v>
      </c>
      <c r="F196" s="9">
        <v>641</v>
      </c>
      <c r="G196" s="9">
        <v>257</v>
      </c>
      <c r="H196" s="10">
        <f t="shared" ref="H196:H259" si="9">G196/F196</f>
        <v>0.40093603744149764</v>
      </c>
      <c r="I196" s="9">
        <v>218</v>
      </c>
      <c r="J196" s="10">
        <f>I196/F196</f>
        <v>0.34009360374414976</v>
      </c>
      <c r="K196" s="11">
        <v>124</v>
      </c>
      <c r="L196" s="12">
        <f>K196/F196</f>
        <v>0.19344773790951639</v>
      </c>
      <c r="M196" s="9">
        <v>209</v>
      </c>
      <c r="N196" s="16">
        <f>M196/F196</f>
        <v>0.32605304212168484</v>
      </c>
      <c r="O196" s="15">
        <f>(G196+I196+K196)*0.3/F196+M196*0.1/F196</f>
        <v>0.31294851794071765</v>
      </c>
      <c r="P196" s="36">
        <f>43000000*(O196*F196)/SUMPRODUCT($F$4:$F$964,$O$4:$O$964)</f>
        <v>94101.254905220907</v>
      </c>
      <c r="Q196" s="36">
        <f>P196/F196</f>
        <v>146.80382980533682</v>
      </c>
      <c r="R196" s="15">
        <f>(0.3*IF(H196&lt;=$H$968,H196*F196,$H$968*F196)+0.3*IF(J196&lt;=$J$968,J196*F196,$J$968*F196)+0.3*IF(L196&lt;$L$968,L196*F196,$L$968*F196)+0.1*IF(N196&lt;$N$968,N196*F196,$N$968*F196))/F196</f>
        <v>0.3129485179407176</v>
      </c>
      <c r="S196" s="37">
        <f>43000000*(R196*F196)/SUMPRODUCT($R$4:$R$964,$F$4:$F$964)</f>
        <v>96679.245225752442</v>
      </c>
      <c r="T196" s="38">
        <f>S196/F196</f>
        <v>150.82565557839695</v>
      </c>
      <c r="U196" s="38">
        <f>43000000*F196/SUM($F$4:$F$964)</f>
        <v>63511.411684735649</v>
      </c>
      <c r="V196" s="38">
        <f t="shared" si="7"/>
        <v>-33167.833541016793</v>
      </c>
      <c r="W196" s="38">
        <f t="shared" si="8"/>
        <v>-51.743890079589121</v>
      </c>
    </row>
    <row r="197" spans="1:23" x14ac:dyDescent="0.25">
      <c r="A197" s="7" t="s">
        <v>523</v>
      </c>
      <c r="B197" s="7" t="s">
        <v>524</v>
      </c>
      <c r="C197" s="7" t="s">
        <v>40</v>
      </c>
      <c r="D197" s="8">
        <v>1040</v>
      </c>
      <c r="E197" s="8" t="s">
        <v>525</v>
      </c>
      <c r="F197" s="9">
        <v>821</v>
      </c>
      <c r="G197" s="9">
        <v>119</v>
      </c>
      <c r="H197" s="10">
        <f t="shared" si="9"/>
        <v>0.14494518879415347</v>
      </c>
      <c r="I197" s="9">
        <v>127</v>
      </c>
      <c r="J197" s="10">
        <f>I197/F197</f>
        <v>0.15468940316686966</v>
      </c>
      <c r="K197" s="11">
        <v>417</v>
      </c>
      <c r="L197" s="12">
        <f>K197/F197</f>
        <v>0.50791717417783189</v>
      </c>
      <c r="M197" s="9">
        <v>577</v>
      </c>
      <c r="N197" s="16">
        <f>M197/F197</f>
        <v>0.70280146163215595</v>
      </c>
      <c r="O197" s="15">
        <f>(G197+I197+K197)*0.3/F197+M197*0.1/F197</f>
        <v>0.31254567600487215</v>
      </c>
      <c r="P197" s="36">
        <f>43000000*(O197*F197)/SUMPRODUCT($F$4:$F$964,$O$4:$O$964)</f>
        <v>120370.79765044707</v>
      </c>
      <c r="Q197" s="36">
        <f>P197/F197</f>
        <v>146.61485706509995</v>
      </c>
      <c r="R197" s="15">
        <f>(0.3*IF(H197&lt;=$H$968,H197*F197,$H$968*F197)+0.3*IF(J197&lt;=$J$968,J197*F197,$J$968*F197)+0.3*IF(L197&lt;$L$968,L197*F197,$L$968*F197)+0.1*IF(N197&lt;$N$968,N197*F197,$N$968*F197))/F197</f>
        <v>0.29700276026822248</v>
      </c>
      <c r="S197" s="37">
        <f>43000000*(R197*F197)/SUMPRODUCT($R$4:$R$964,$F$4:$F$964)</f>
        <v>117518.42577619199</v>
      </c>
      <c r="T197" s="38">
        <f>S197/F197</f>
        <v>143.14059168841899</v>
      </c>
      <c r="U197" s="38">
        <f>43000000*F197/SUM($F$4:$F$964)</f>
        <v>81346.129474521003</v>
      </c>
      <c r="V197" s="38">
        <f t="shared" ref="V197:V260" si="10">-(S197-U197)</f>
        <v>-36172.296301670984</v>
      </c>
      <c r="W197" s="38">
        <f t="shared" ref="W197:W260" si="11">$T$965-T197</f>
        <v>-44.058826189611167</v>
      </c>
    </row>
    <row r="198" spans="1:23" x14ac:dyDescent="0.25">
      <c r="A198" s="7" t="s">
        <v>526</v>
      </c>
      <c r="B198" s="7" t="s">
        <v>437</v>
      </c>
      <c r="C198" s="7" t="s">
        <v>330</v>
      </c>
      <c r="D198" s="8">
        <v>3900</v>
      </c>
      <c r="E198" s="8" t="s">
        <v>438</v>
      </c>
      <c r="F198" s="9">
        <v>402</v>
      </c>
      <c r="G198" s="9">
        <v>207</v>
      </c>
      <c r="H198" s="10">
        <f t="shared" si="9"/>
        <v>0.5149253731343284</v>
      </c>
      <c r="I198" s="9">
        <v>130</v>
      </c>
      <c r="J198" s="10">
        <f>I198/F198</f>
        <v>0.32338308457711445</v>
      </c>
      <c r="K198" s="11">
        <v>60</v>
      </c>
      <c r="L198" s="12">
        <f>K198/F198</f>
        <v>0.14925373134328357</v>
      </c>
      <c r="M198" s="9">
        <v>65</v>
      </c>
      <c r="N198" s="16">
        <f>M198/F198</f>
        <v>0.16169154228855723</v>
      </c>
      <c r="O198" s="15">
        <f>(G198+I198+K198)*0.3/F198+M198*0.1/F198</f>
        <v>0.31243781094527362</v>
      </c>
      <c r="P198" s="36">
        <f>43000000*(O198*F198)/SUMPRODUCT($F$4:$F$964,$O$4:$O$964)</f>
        <v>58918.831585721549</v>
      </c>
      <c r="Q198" s="36">
        <f>P198/F198</f>
        <v>146.56425767592424</v>
      </c>
      <c r="R198" s="15">
        <f>(0.3*IF(H198&lt;=$H$968,H198*F198,$H$968*F198)+0.3*IF(J198&lt;=$J$968,J198*F198,$J$968*F198)+0.3*IF(L198&lt;$L$968,L198*F198,$L$968*F198)+0.1*IF(N198&lt;$N$968,N198*F198,$N$968*F198))/F198</f>
        <v>0.31243781094527368</v>
      </c>
      <c r="S198" s="37">
        <f>43000000*(R198*F198)/SUMPRODUCT($R$4:$R$964,$F$4:$F$964)</f>
        <v>60532.967100471142</v>
      </c>
      <c r="T198" s="38">
        <f>S198/F198</f>
        <v>150.57952015042574</v>
      </c>
      <c r="U198" s="38">
        <f>43000000*F198/SUM($F$4:$F$964)</f>
        <v>39830.869730520637</v>
      </c>
      <c r="V198" s="38">
        <f t="shared" si="10"/>
        <v>-20702.097369950505</v>
      </c>
      <c r="W198" s="38">
        <f t="shared" si="11"/>
        <v>-51.49775465161791</v>
      </c>
    </row>
    <row r="199" spans="1:23" x14ac:dyDescent="0.25">
      <c r="A199" s="7" t="s">
        <v>527</v>
      </c>
      <c r="B199" s="7" t="s">
        <v>125</v>
      </c>
      <c r="C199" s="7" t="s">
        <v>126</v>
      </c>
      <c r="D199" s="8">
        <v>3550</v>
      </c>
      <c r="E199" s="8" t="s">
        <v>127</v>
      </c>
      <c r="F199" s="9">
        <v>273</v>
      </c>
      <c r="G199" s="9">
        <v>101</v>
      </c>
      <c r="H199" s="10">
        <f t="shared" si="9"/>
        <v>0.36996336996336998</v>
      </c>
      <c r="I199" s="9">
        <v>107</v>
      </c>
      <c r="J199" s="10">
        <f>I199/F199</f>
        <v>0.39194139194139194</v>
      </c>
      <c r="K199" s="11">
        <v>55</v>
      </c>
      <c r="L199" s="12">
        <f>K199/F199</f>
        <v>0.20146520146520147</v>
      </c>
      <c r="M199" s="9">
        <v>63</v>
      </c>
      <c r="N199" s="16">
        <f>M199/F199</f>
        <v>0.23076923076923078</v>
      </c>
      <c r="O199" s="15">
        <f>(G199+I199+K199)*0.3/F199+M199*0.1/F199</f>
        <v>0.31208791208791209</v>
      </c>
      <c r="P199" s="36">
        <f>43000000*(O199*F199)/SUMPRODUCT($F$4:$F$964,$O$4:$O$964)</f>
        <v>39967.232890951243</v>
      </c>
      <c r="Q199" s="36">
        <f>P199/F199</f>
        <v>146.40012047967488</v>
      </c>
      <c r="R199" s="15">
        <f>(0.3*IF(H199&lt;=$H$968,H199*F199,$H$968*F199)+0.3*IF(J199&lt;=$J$968,J199*F199,$J$968*F199)+0.3*IF(L199&lt;$L$968,L199*F199,$L$968*F199)+0.1*IF(N199&lt;$N$968,N199*F199,$N$968*F199))/F199</f>
        <v>0.31208791208791209</v>
      </c>
      <c r="S199" s="37">
        <f>43000000*(R199*F199)/SUMPRODUCT($R$4:$R$964,$F$4:$F$964)</f>
        <v>41062.171950319593</v>
      </c>
      <c r="T199" s="38">
        <f>S199/F199</f>
        <v>150.41088626490694</v>
      </c>
      <c r="U199" s="38">
        <f>43000000*F199/SUM($F$4:$F$964)</f>
        <v>27049.321981174464</v>
      </c>
      <c r="V199" s="38">
        <f t="shared" si="10"/>
        <v>-14012.849969145129</v>
      </c>
      <c r="W199" s="38">
        <f t="shared" si="11"/>
        <v>-51.329120766099109</v>
      </c>
    </row>
    <row r="200" spans="1:23" x14ac:dyDescent="0.25">
      <c r="A200" s="7" t="s">
        <v>528</v>
      </c>
      <c r="B200" s="7" t="s">
        <v>529</v>
      </c>
      <c r="C200" s="7" t="s">
        <v>530</v>
      </c>
      <c r="D200" s="8">
        <v>2400</v>
      </c>
      <c r="E200" s="8" t="s">
        <v>531</v>
      </c>
      <c r="F200" s="9">
        <v>276</v>
      </c>
      <c r="G200" s="9">
        <v>122</v>
      </c>
      <c r="H200" s="10">
        <f t="shared" si="9"/>
        <v>0.4420289855072464</v>
      </c>
      <c r="I200" s="9">
        <v>110</v>
      </c>
      <c r="J200" s="10">
        <f>I200/F200</f>
        <v>0.39855072463768115</v>
      </c>
      <c r="K200" s="11">
        <v>38</v>
      </c>
      <c r="L200" s="12">
        <f>K200/F200</f>
        <v>0.13768115942028986</v>
      </c>
      <c r="M200" s="9">
        <v>48</v>
      </c>
      <c r="N200" s="16">
        <f>M200/F200</f>
        <v>0.17391304347826086</v>
      </c>
      <c r="O200" s="15">
        <f>(G200+I200+K200)*0.3/F200+M200*0.1/F200</f>
        <v>0.31086956521739134</v>
      </c>
      <c r="P200" s="36">
        <f>43000000*(O200*F200)/SUMPRODUCT($F$4:$F$964,$O$4:$O$964)</f>
        <v>40248.692277507245</v>
      </c>
      <c r="Q200" s="36">
        <f>P200/F200</f>
        <v>145.82859520835959</v>
      </c>
      <c r="R200" s="15">
        <f>(0.3*IF(H200&lt;=$H$968,H200*F200,$H$968*F200)+0.3*IF(J200&lt;=$J$968,J200*F200,$J$968*F200)+0.3*IF(L200&lt;$L$968,L200*F200,$L$968*F200)+0.1*IF(N200&lt;$N$968,N200*F200,$N$968*F200))/F200</f>
        <v>0.31086956521739129</v>
      </c>
      <c r="S200" s="37">
        <f>43000000*(R200*F200)/SUMPRODUCT($R$4:$R$964,$F$4:$F$964)</f>
        <v>41351.342175321843</v>
      </c>
      <c r="T200" s="38">
        <f>S200/F200</f>
        <v>149.82370353377479</v>
      </c>
      <c r="U200" s="38">
        <f>43000000*F200/SUM($F$4:$F$964)</f>
        <v>27346.567277670889</v>
      </c>
      <c r="V200" s="38">
        <f t="shared" si="10"/>
        <v>-14004.774897650954</v>
      </c>
      <c r="W200" s="38">
        <f t="shared" si="11"/>
        <v>-50.741938034966964</v>
      </c>
    </row>
    <row r="201" spans="1:23" x14ac:dyDescent="0.25">
      <c r="A201" s="7" t="s">
        <v>532</v>
      </c>
      <c r="B201" s="7" t="s">
        <v>533</v>
      </c>
      <c r="C201" s="7" t="s">
        <v>135</v>
      </c>
      <c r="D201" s="8">
        <v>8470</v>
      </c>
      <c r="E201" s="8" t="s">
        <v>534</v>
      </c>
      <c r="F201" s="9">
        <v>243</v>
      </c>
      <c r="G201" s="9">
        <v>124</v>
      </c>
      <c r="H201" s="10">
        <f t="shared" si="9"/>
        <v>0.51028806584362141</v>
      </c>
      <c r="I201" s="9">
        <v>101</v>
      </c>
      <c r="J201" s="10">
        <f>I201/F201</f>
        <v>0.41563786008230452</v>
      </c>
      <c r="K201" s="11">
        <v>7</v>
      </c>
      <c r="L201" s="12">
        <f>K201/F201</f>
        <v>2.8806584362139918E-2</v>
      </c>
      <c r="M201" s="9">
        <v>59</v>
      </c>
      <c r="N201" s="16">
        <f>M201/F201</f>
        <v>0.24279835390946503</v>
      </c>
      <c r="O201" s="15">
        <f>(G201+I201+K201)*0.3/F201+M201*0.1/F201</f>
        <v>0.31069958847736623</v>
      </c>
      <c r="P201" s="36">
        <f>43000000*(O201*F201)/SUMPRODUCT($F$4:$F$964,$O$4:$O$964)</f>
        <v>35416.972808295999</v>
      </c>
      <c r="Q201" s="36">
        <f>P201/F201</f>
        <v>145.74885929339916</v>
      </c>
      <c r="R201" s="15">
        <f>(0.3*IF(H201&lt;=$H$968,H201*F201,$H$968*F201)+0.3*IF(J201&lt;=$J$968,J201*F201,$J$968*F201)+0.3*IF(L201&lt;$L$968,L201*F201,$L$968*F201)+0.1*IF(N201&lt;$N$968,N201*F201,$N$968*F201))/F201</f>
        <v>0.31069958847736623</v>
      </c>
      <c r="S201" s="37">
        <f>43000000*(R201*F201)/SUMPRODUCT($R$4:$R$964,$F$4:$F$964)</f>
        <v>36387.253312783207</v>
      </c>
      <c r="T201" s="38">
        <f>S201/F201</f>
        <v>149.7417831801778</v>
      </c>
      <c r="U201" s="38">
        <f>43000000*F201/SUM($F$4:$F$964)</f>
        <v>24076.869016210239</v>
      </c>
      <c r="V201" s="38">
        <f t="shared" si="10"/>
        <v>-12310.384296572967</v>
      </c>
      <c r="W201" s="38">
        <f t="shared" si="11"/>
        <v>-50.660017681369979</v>
      </c>
    </row>
    <row r="202" spans="1:23" x14ac:dyDescent="0.25">
      <c r="A202" s="7" t="s">
        <v>535</v>
      </c>
      <c r="B202" s="7" t="s">
        <v>96</v>
      </c>
      <c r="C202" s="7" t="s">
        <v>22</v>
      </c>
      <c r="D202" s="8">
        <v>1000</v>
      </c>
      <c r="E202" s="8" t="s">
        <v>41</v>
      </c>
      <c r="F202" s="9">
        <v>558</v>
      </c>
      <c r="G202" s="9">
        <v>110</v>
      </c>
      <c r="H202" s="10">
        <f t="shared" si="9"/>
        <v>0.1971326164874552</v>
      </c>
      <c r="I202" s="9">
        <v>134</v>
      </c>
      <c r="J202" s="10">
        <f>I202/F202</f>
        <v>0.24014336917562723</v>
      </c>
      <c r="K202" s="11">
        <v>182</v>
      </c>
      <c r="L202" s="12">
        <f>K202/F202</f>
        <v>0.32616487455197135</v>
      </c>
      <c r="M202" s="9">
        <v>454</v>
      </c>
      <c r="N202" s="16">
        <f>M202/F202</f>
        <v>0.81362007168458783</v>
      </c>
      <c r="O202" s="15">
        <f>(G202+I202+K202)*0.3/F202+M202*0.1/F202</f>
        <v>0.31039426523297492</v>
      </c>
      <c r="P202" s="36">
        <f>43000000*(O202*F202)/SUMPRODUCT($F$4:$F$964,$O$4:$O$964)</f>
        <v>81247.942919163805</v>
      </c>
      <c r="Q202" s="36">
        <f>P202/F202</f>
        <v>145.60563247161971</v>
      </c>
      <c r="R202" s="15">
        <f>(0.3*IF(H202&lt;=$H$968,H202*F202,$H$968*F202)+0.3*IF(J202&lt;=$J$968,J202*F202,$J$968*F202)+0.3*IF(L202&lt;$L$968,L202*F202,$L$968*F202)+0.1*IF(N202&lt;$N$968,N202*F202,$N$968*F202))/F202</f>
        <v>0.30103719265203233</v>
      </c>
      <c r="S202" s="37">
        <f>43000000*(R202*F202)/SUMPRODUCT($R$4:$R$964,$F$4:$F$964)</f>
        <v>80957.423241907672</v>
      </c>
      <c r="T202" s="38">
        <f>S202/F202</f>
        <v>145.08498788872342</v>
      </c>
      <c r="U202" s="38">
        <f>43000000*F202/SUM($F$4:$F$964)</f>
        <v>55287.62514833462</v>
      </c>
      <c r="V202" s="38">
        <f t="shared" si="10"/>
        <v>-25669.798093573052</v>
      </c>
      <c r="W202" s="38">
        <f t="shared" si="11"/>
        <v>-46.003222389915592</v>
      </c>
    </row>
    <row r="203" spans="1:23" x14ac:dyDescent="0.25">
      <c r="A203" s="7" t="s">
        <v>536</v>
      </c>
      <c r="B203" s="7" t="s">
        <v>537</v>
      </c>
      <c r="C203" s="7" t="s">
        <v>37</v>
      </c>
      <c r="D203" s="8">
        <v>3740</v>
      </c>
      <c r="E203" s="8" t="s">
        <v>538</v>
      </c>
      <c r="F203" s="9">
        <v>247</v>
      </c>
      <c r="G203" s="9">
        <v>109</v>
      </c>
      <c r="H203" s="10">
        <f t="shared" si="9"/>
        <v>0.44129554655870445</v>
      </c>
      <c r="I203" s="9">
        <v>103</v>
      </c>
      <c r="J203" s="10">
        <f>I203/F203</f>
        <v>0.41700404858299595</v>
      </c>
      <c r="K203" s="11">
        <v>36</v>
      </c>
      <c r="L203" s="12">
        <f>K203/F203</f>
        <v>0.145748987854251</v>
      </c>
      <c r="M203" s="9">
        <v>21</v>
      </c>
      <c r="N203" s="16">
        <f>M203/F203</f>
        <v>8.5020242914979755E-2</v>
      </c>
      <c r="O203" s="15">
        <f>(G203+I203+K203)*0.3/F203+M203*0.1/F203</f>
        <v>0.30971659919028338</v>
      </c>
      <c r="P203" s="36">
        <f>43000000*(O203*F203)/SUMPRODUCT($F$4:$F$964,$O$4:$O$964)</f>
        <v>35886.071785889319</v>
      </c>
      <c r="Q203" s="36">
        <f>P203/F203</f>
        <v>145.28774002384338</v>
      </c>
      <c r="R203" s="15">
        <f>(0.3*IF(H203&lt;=$H$968,H203*F203,$H$968*F203)+0.3*IF(J203&lt;=$J$968,J203*F203,$J$968*F203)+0.3*IF(L203&lt;$L$968,L203*F203,$L$968*F203)+0.1*IF(N203&lt;$N$968,N203*F203,$N$968*F203))/F203</f>
        <v>0.30971659919028333</v>
      </c>
      <c r="S203" s="37">
        <f>43000000*(R203*F203)/SUMPRODUCT($R$4:$R$964,$F$4:$F$964)</f>
        <v>36869.203687786947</v>
      </c>
      <c r="T203" s="38">
        <f>S203/F203</f>
        <v>149.2680311246435</v>
      </c>
      <c r="U203" s="38">
        <f>43000000*F203/SUM($F$4:$F$964)</f>
        <v>24473.196078205467</v>
      </c>
      <c r="V203" s="38">
        <f t="shared" si="10"/>
        <v>-12396.00760958148</v>
      </c>
      <c r="W203" s="38">
        <f t="shared" si="11"/>
        <v>-50.186265625835674</v>
      </c>
    </row>
    <row r="204" spans="1:23" x14ac:dyDescent="0.25">
      <c r="A204" s="7" t="s">
        <v>539</v>
      </c>
      <c r="B204" s="7" t="s">
        <v>509</v>
      </c>
      <c r="C204" s="7" t="s">
        <v>207</v>
      </c>
      <c r="D204" s="8">
        <v>2200</v>
      </c>
      <c r="E204" s="8" t="s">
        <v>510</v>
      </c>
      <c r="F204" s="9">
        <v>486</v>
      </c>
      <c r="G204" s="9">
        <v>242</v>
      </c>
      <c r="H204" s="10">
        <f t="shared" si="9"/>
        <v>0.49794238683127573</v>
      </c>
      <c r="I204" s="9">
        <v>170</v>
      </c>
      <c r="J204" s="10">
        <f>I204/F204</f>
        <v>0.34979423868312759</v>
      </c>
      <c r="K204" s="11">
        <v>51</v>
      </c>
      <c r="L204" s="12">
        <f>K204/F204</f>
        <v>0.10493827160493827</v>
      </c>
      <c r="M204" s="9">
        <v>114</v>
      </c>
      <c r="N204" s="16">
        <f>M204/F204</f>
        <v>0.23456790123456789</v>
      </c>
      <c r="O204" s="15">
        <f>(G204+I204+K204)*0.3/F204+M204*0.1/F204</f>
        <v>0.30925925925925929</v>
      </c>
      <c r="P204" s="36">
        <f>43000000*(O204*F204)/SUMPRODUCT($F$4:$F$964,$O$4:$O$964)</f>
        <v>70505.576332276672</v>
      </c>
      <c r="Q204" s="36">
        <f>P204/F204</f>
        <v>145.07320232978739</v>
      </c>
      <c r="R204" s="15">
        <f>(0.3*IF(H204&lt;=$H$968,H204*F204,$H$968*F204)+0.3*IF(J204&lt;=$J$968,J204*F204,$J$968*F204)+0.3*IF(L204&lt;$L$968,L204*F204,$L$968*F204)+0.1*IF(N204&lt;$N$968,N204*F204,$N$968*F204))/F204</f>
        <v>0.30925925925925929</v>
      </c>
      <c r="S204" s="37">
        <f>43000000*(R204*F204)/SUMPRODUCT($R$4:$R$964,$F$4:$F$964)</f>
        <v>72437.141363063798</v>
      </c>
      <c r="T204" s="38">
        <f>S204/F204</f>
        <v>149.04761597338231</v>
      </c>
      <c r="U204" s="38">
        <f>43000000*F204/SUM($F$4:$F$964)</f>
        <v>48153.738032420479</v>
      </c>
      <c r="V204" s="38">
        <f t="shared" si="10"/>
        <v>-24283.403330643319</v>
      </c>
      <c r="W204" s="38">
        <f t="shared" si="11"/>
        <v>-49.965850474574481</v>
      </c>
    </row>
    <row r="205" spans="1:23" x14ac:dyDescent="0.25">
      <c r="A205" s="7" t="s">
        <v>540</v>
      </c>
      <c r="B205" s="7" t="s">
        <v>541</v>
      </c>
      <c r="C205" s="7" t="s">
        <v>207</v>
      </c>
      <c r="D205" s="8">
        <v>3840</v>
      </c>
      <c r="E205" s="8" t="s">
        <v>542</v>
      </c>
      <c r="F205" s="9">
        <v>314</v>
      </c>
      <c r="G205" s="9">
        <v>119</v>
      </c>
      <c r="H205" s="10">
        <f t="shared" si="9"/>
        <v>0.37898089171974525</v>
      </c>
      <c r="I205" s="9">
        <v>134</v>
      </c>
      <c r="J205" s="10">
        <f>I205/F205</f>
        <v>0.42675159235668791</v>
      </c>
      <c r="K205" s="11">
        <v>40</v>
      </c>
      <c r="L205" s="12">
        <f>K205/F205</f>
        <v>0.12738853503184713</v>
      </c>
      <c r="M205" s="9">
        <v>90</v>
      </c>
      <c r="N205" s="16">
        <f>M205/F205</f>
        <v>0.28662420382165604</v>
      </c>
      <c r="O205" s="15">
        <f>(G205+I205+K205)*0.3/F205+M205*0.1/F205</f>
        <v>0.30859872611464967</v>
      </c>
      <c r="P205" s="36">
        <f>43000000*(O205*F205)/SUMPRODUCT($F$4:$F$964,$O$4:$O$964)</f>
        <v>45455.690928793134</v>
      </c>
      <c r="Q205" s="36">
        <f>P205/F205</f>
        <v>144.76334690698451</v>
      </c>
      <c r="R205" s="15">
        <f>(0.3*IF(H205&lt;=$H$968,H205*F205,$H$968*F205)+0.3*IF(J205&lt;=$J$968,J205*F205,$J$968*F205)+0.3*IF(L205&lt;$L$968,L205*F205,$L$968*F205)+0.1*IF(N205&lt;$N$968,N205*F205,$N$968*F205))/F205</f>
        <v>0.30859872611464972</v>
      </c>
      <c r="S205" s="37">
        <f>43000000*(R205*F205)/SUMPRODUCT($R$4:$R$964,$F$4:$F$964)</f>
        <v>46700.991337863488</v>
      </c>
      <c r="T205" s="38">
        <f>S205/F205</f>
        <v>148.7292717766353</v>
      </c>
      <c r="U205" s="38">
        <f>43000000*F205/SUM($F$4:$F$964)</f>
        <v>31111.674366625575</v>
      </c>
      <c r="V205" s="38">
        <f t="shared" si="10"/>
        <v>-15589.316971237913</v>
      </c>
      <c r="W205" s="38">
        <f t="shared" si="11"/>
        <v>-49.647506277827475</v>
      </c>
    </row>
    <row r="206" spans="1:23" x14ac:dyDescent="0.25">
      <c r="A206" s="7" t="s">
        <v>543</v>
      </c>
      <c r="B206" s="7" t="s">
        <v>544</v>
      </c>
      <c r="C206" s="7" t="s">
        <v>22</v>
      </c>
      <c r="D206" s="8">
        <v>1800</v>
      </c>
      <c r="E206" s="8" t="s">
        <v>146</v>
      </c>
      <c r="F206" s="9">
        <v>622</v>
      </c>
      <c r="G206" s="9">
        <v>153</v>
      </c>
      <c r="H206" s="10">
        <f t="shared" si="9"/>
        <v>0.2459807073954984</v>
      </c>
      <c r="I206" s="9">
        <v>175</v>
      </c>
      <c r="J206" s="10">
        <f>I206/F206</f>
        <v>0.28135048231511256</v>
      </c>
      <c r="K206" s="11">
        <v>180</v>
      </c>
      <c r="L206" s="12">
        <f>K206/F206</f>
        <v>0.28938906752411575</v>
      </c>
      <c r="M206" s="9">
        <v>392</v>
      </c>
      <c r="N206" s="16">
        <f>M206/F206</f>
        <v>0.63022508038585212</v>
      </c>
      <c r="O206" s="15">
        <f>(G206+I206+K206)*0.3/F206+M206*0.1/F206</f>
        <v>0.30803858520900324</v>
      </c>
      <c r="P206" s="36">
        <f>43000000*(O206*F206)/SUMPRODUCT($F$4:$F$964,$O$4:$O$964)</f>
        <v>89879.364106880981</v>
      </c>
      <c r="Q206" s="36">
        <f>P206/F206</f>
        <v>144.50058538083758</v>
      </c>
      <c r="R206" s="15">
        <f>(0.3*IF(H206&lt;=$H$968,H206*F206,$H$968*F206)+0.3*IF(J206&lt;=$J$968,J206*F206,$J$968*F206)+0.3*IF(L206&lt;$L$968,L206*F206,$L$968*F206)+0.1*IF(N206&lt;$N$968,N206*F206,$N$968*F206))/F206</f>
        <v>0.30803858520900324</v>
      </c>
      <c r="S206" s="37">
        <f>43000000*(R206*F206)/SUMPRODUCT($R$4:$R$964,$F$4:$F$964)</f>
        <v>92341.691850718707</v>
      </c>
      <c r="T206" s="38">
        <f>S206/F206</f>
        <v>148.45931165710402</v>
      </c>
      <c r="U206" s="38">
        <f>43000000*F206/SUM($F$4:$F$964)</f>
        <v>61628.8581402583</v>
      </c>
      <c r="V206" s="38">
        <f t="shared" si="10"/>
        <v>-30712.833710460407</v>
      </c>
      <c r="W206" s="38">
        <f t="shared" si="11"/>
        <v>-49.377546158296198</v>
      </c>
    </row>
    <row r="207" spans="1:23" x14ac:dyDescent="0.25">
      <c r="A207" s="7" t="s">
        <v>545</v>
      </c>
      <c r="B207" s="7" t="s">
        <v>546</v>
      </c>
      <c r="C207" s="7" t="s">
        <v>196</v>
      </c>
      <c r="D207" s="8">
        <v>3800</v>
      </c>
      <c r="E207" s="8" t="s">
        <v>547</v>
      </c>
      <c r="F207" s="9">
        <v>490</v>
      </c>
      <c r="G207" s="9">
        <v>185</v>
      </c>
      <c r="H207" s="10">
        <f t="shared" si="9"/>
        <v>0.37755102040816324</v>
      </c>
      <c r="I207" s="9">
        <v>214</v>
      </c>
      <c r="J207" s="10">
        <f>I207/F207</f>
        <v>0.43673469387755104</v>
      </c>
      <c r="K207" s="11">
        <v>49</v>
      </c>
      <c r="L207" s="12">
        <f>K207/F207</f>
        <v>0.1</v>
      </c>
      <c r="M207" s="9">
        <v>159</v>
      </c>
      <c r="N207" s="16">
        <f>M207/F207</f>
        <v>0.32448979591836735</v>
      </c>
      <c r="O207" s="15">
        <f>(G207+I207+K207)*0.3/F207+M207*0.1/F207</f>
        <v>0.30673469387755103</v>
      </c>
      <c r="P207" s="36">
        <f>43000000*(O207*F207)/SUMPRODUCT($F$4:$F$964,$O$4:$O$964)</f>
        <v>70505.576332276672</v>
      </c>
      <c r="Q207" s="36">
        <f>P207/F207</f>
        <v>143.88893129036055</v>
      </c>
      <c r="R207" s="15">
        <f>(0.3*IF(H207&lt;=$H$968,H207*F207,$H$968*F207)+0.3*IF(J207&lt;=$J$968,J207*F207,$J$968*F207)+0.3*IF(L207&lt;$L$968,L207*F207,$L$968*F207)+0.1*IF(N207&lt;$N$968,N207*F207,$N$968*F207))/F207</f>
        <v>0.30673469387755103</v>
      </c>
      <c r="S207" s="37">
        <f>43000000*(R207*F207)/SUMPRODUCT($R$4:$R$964,$F$4:$F$964)</f>
        <v>72437.141363063798</v>
      </c>
      <c r="T207" s="38">
        <f>S207/F207</f>
        <v>147.83090074094653</v>
      </c>
      <c r="U207" s="38">
        <f>43000000*F207/SUM($F$4:$F$964)</f>
        <v>48550.065094415702</v>
      </c>
      <c r="V207" s="38">
        <f t="shared" si="10"/>
        <v>-23887.076268648096</v>
      </c>
      <c r="W207" s="38">
        <f t="shared" si="11"/>
        <v>-48.749135242138706</v>
      </c>
    </row>
    <row r="208" spans="1:23" x14ac:dyDescent="0.25">
      <c r="A208" s="7" t="s">
        <v>548</v>
      </c>
      <c r="B208" s="7" t="s">
        <v>549</v>
      </c>
      <c r="C208" s="7" t="s">
        <v>315</v>
      </c>
      <c r="D208" s="8">
        <v>8680</v>
      </c>
      <c r="E208" s="8" t="s">
        <v>550</v>
      </c>
      <c r="F208" s="9">
        <v>93</v>
      </c>
      <c r="G208" s="9">
        <v>43</v>
      </c>
      <c r="H208" s="10">
        <f t="shared" si="9"/>
        <v>0.46236559139784944</v>
      </c>
      <c r="I208" s="9">
        <v>43</v>
      </c>
      <c r="J208" s="10">
        <f>I208/F208</f>
        <v>0.46236559139784944</v>
      </c>
      <c r="K208" s="11">
        <v>0</v>
      </c>
      <c r="L208" s="12">
        <f>K208/F208</f>
        <v>0</v>
      </c>
      <c r="M208" s="9">
        <v>26</v>
      </c>
      <c r="N208" s="16">
        <f>M208/F208</f>
        <v>0.27956989247311825</v>
      </c>
      <c r="O208" s="15">
        <f>(G208+I208+K208)*0.3/F208+M208*0.1/F208</f>
        <v>0.30537634408602149</v>
      </c>
      <c r="P208" s="36">
        <f>43000000*(O208*F208)/SUMPRODUCT($F$4:$F$964,$O$4:$O$964)</f>
        <v>13322.410963650414</v>
      </c>
      <c r="Q208" s="36">
        <f>P208/F208</f>
        <v>143.25173079193993</v>
      </c>
      <c r="R208" s="15">
        <f>(0.3*IF(H208&lt;=$H$968,H208*F208,$H$968*F208)+0.3*IF(J208&lt;=$J$968,J208*F208,$J$968*F208)+0.3*IF(L208&lt;$L$968,L208*F208,$L$968*F208)+0.1*IF(N208&lt;$N$968,N208*F208,$N$968*F208))/F208</f>
        <v>0.30537634408602149</v>
      </c>
      <c r="S208" s="37">
        <f>43000000*(R208*F208)/SUMPRODUCT($R$4:$R$964,$F$4:$F$964)</f>
        <v>13687.39065010653</v>
      </c>
      <c r="T208" s="38">
        <f>S208/F208</f>
        <v>147.17624354953259</v>
      </c>
      <c r="U208" s="38">
        <f>43000000*F208/SUM($F$4:$F$964)</f>
        <v>9214.604191389104</v>
      </c>
      <c r="V208" s="38">
        <f t="shared" si="10"/>
        <v>-4472.7864587174263</v>
      </c>
      <c r="W208" s="38">
        <f t="shared" si="11"/>
        <v>-48.09447805072476</v>
      </c>
    </row>
    <row r="209" spans="1:23" x14ac:dyDescent="0.25">
      <c r="A209" s="7" t="s">
        <v>551</v>
      </c>
      <c r="B209" s="7" t="s">
        <v>552</v>
      </c>
      <c r="C209" s="7" t="s">
        <v>126</v>
      </c>
      <c r="D209" s="8">
        <v>1780</v>
      </c>
      <c r="E209" s="8" t="s">
        <v>553</v>
      </c>
      <c r="F209" s="9">
        <v>96</v>
      </c>
      <c r="G209" s="9">
        <v>23</v>
      </c>
      <c r="H209" s="10">
        <f t="shared" si="9"/>
        <v>0.23958333333333334</v>
      </c>
      <c r="I209" s="9">
        <v>24</v>
      </c>
      <c r="J209" s="10">
        <f>I209/F209</f>
        <v>0.25</v>
      </c>
      <c r="K209" s="11">
        <v>34</v>
      </c>
      <c r="L209" s="12">
        <f>K209/F209</f>
        <v>0.35416666666666669</v>
      </c>
      <c r="M209" s="9">
        <v>50</v>
      </c>
      <c r="N209" s="16">
        <f>M209/F209</f>
        <v>0.52083333333333337</v>
      </c>
      <c r="O209" s="15">
        <f>(G209+I209+K209)*0.3/F209+M209*0.1/F209</f>
        <v>0.3052083333333333</v>
      </c>
      <c r="P209" s="36">
        <f>43000000*(O209*F209)/SUMPRODUCT($F$4:$F$964,$O$4:$O$964)</f>
        <v>13744.600043484405</v>
      </c>
      <c r="Q209" s="36">
        <f>P209/F209</f>
        <v>143.1729171196292</v>
      </c>
      <c r="R209" s="15">
        <f>(0.3*IF(H209&lt;=$H$968,H209*F209,$H$968*F209)+0.3*IF(J209&lt;=$J$968,J209*F209,$J$968*F209)+0.3*IF(L209&lt;$L$968,L209*F209,$L$968*F209)+0.1*IF(N209&lt;$N$968,N209*F209,$N$968*F209))/F209</f>
        <v>0.3052083333333333</v>
      </c>
      <c r="S209" s="37">
        <f>43000000*(R209*F209)/SUMPRODUCT($R$4:$R$964,$F$4:$F$964)</f>
        <v>14121.145987609903</v>
      </c>
      <c r="T209" s="38">
        <f>S209/F209</f>
        <v>147.09527070426984</v>
      </c>
      <c r="U209" s="38">
        <f>43000000*F209/SUM($F$4:$F$964)</f>
        <v>9511.8494878855254</v>
      </c>
      <c r="V209" s="38">
        <f t="shared" si="10"/>
        <v>-4609.296499724378</v>
      </c>
      <c r="W209" s="38">
        <f t="shared" si="11"/>
        <v>-48.01350520546201</v>
      </c>
    </row>
    <row r="210" spans="1:23" x14ac:dyDescent="0.25">
      <c r="A210" s="7" t="s">
        <v>554</v>
      </c>
      <c r="B210" s="7" t="s">
        <v>555</v>
      </c>
      <c r="C210" s="7" t="s">
        <v>556</v>
      </c>
      <c r="D210" s="8">
        <v>9120</v>
      </c>
      <c r="E210" s="8" t="s">
        <v>557</v>
      </c>
      <c r="F210" s="9">
        <v>659</v>
      </c>
      <c r="G210" s="9">
        <v>259</v>
      </c>
      <c r="H210" s="10">
        <f t="shared" si="9"/>
        <v>0.39301972685887709</v>
      </c>
      <c r="I210" s="9">
        <v>261</v>
      </c>
      <c r="J210" s="10">
        <f>I210/F210</f>
        <v>0.39605462822458271</v>
      </c>
      <c r="K210" s="11">
        <v>65</v>
      </c>
      <c r="L210" s="12">
        <f>K210/F210</f>
        <v>9.8634294385432475E-2</v>
      </c>
      <c r="M210" s="9">
        <v>254</v>
      </c>
      <c r="N210" s="16">
        <f>M210/F210</f>
        <v>0.38543247344461307</v>
      </c>
      <c r="O210" s="15">
        <f>(G210+I210+K210)*0.3/F210+M210*0.1/F210</f>
        <v>0.30485584218512896</v>
      </c>
      <c r="P210" s="36">
        <f>43000000*(O210*F210)/SUMPRODUCT($F$4:$F$964,$O$4:$O$964)</f>
        <v>94241.984598498864</v>
      </c>
      <c r="Q210" s="36">
        <f>P210/F210</f>
        <v>143.00756388239586</v>
      </c>
      <c r="R210" s="15">
        <f>(0.3*IF(H210&lt;=$H$968,H210*F210,$H$968*F210)+0.3*IF(J210&lt;=$J$968,J210*F210,$J$968*F210)+0.3*IF(L210&lt;$L$968,L210*F210,$L$968*F210)+0.1*IF(N210&lt;$N$968,N210*F210,$N$968*F210))/F210</f>
        <v>0.30485584218512901</v>
      </c>
      <c r="S210" s="37">
        <f>43000000*(R210*F210)/SUMPRODUCT($R$4:$R$964,$F$4:$F$964)</f>
        <v>96823.830338253581</v>
      </c>
      <c r="T210" s="38">
        <f>S210/F210</f>
        <v>146.92538746320724</v>
      </c>
      <c r="U210" s="38">
        <f>43000000*F210/SUM($F$4:$F$964)</f>
        <v>65294.883463714184</v>
      </c>
      <c r="V210" s="38">
        <f t="shared" si="10"/>
        <v>-31528.946874539397</v>
      </c>
      <c r="W210" s="38">
        <f t="shared" si="11"/>
        <v>-47.843621964399418</v>
      </c>
    </row>
    <row r="211" spans="1:23" x14ac:dyDescent="0.25">
      <c r="A211" s="7" t="s">
        <v>558</v>
      </c>
      <c r="B211" s="7" t="s">
        <v>559</v>
      </c>
      <c r="C211" s="7" t="s">
        <v>560</v>
      </c>
      <c r="D211" s="8">
        <v>3000</v>
      </c>
      <c r="E211" s="8" t="s">
        <v>479</v>
      </c>
      <c r="F211" s="9">
        <v>442</v>
      </c>
      <c r="G211" s="9">
        <v>134</v>
      </c>
      <c r="H211" s="10">
        <f t="shared" si="9"/>
        <v>0.30316742081447962</v>
      </c>
      <c r="I211" s="9">
        <v>170</v>
      </c>
      <c r="J211" s="10">
        <f>I211/F211</f>
        <v>0.38461538461538464</v>
      </c>
      <c r="K211" s="11">
        <v>103</v>
      </c>
      <c r="L211" s="12">
        <f>K211/F211</f>
        <v>0.2330316742081448</v>
      </c>
      <c r="M211" s="9">
        <v>124</v>
      </c>
      <c r="N211" s="16">
        <f>M211/F211</f>
        <v>0.28054298642533937</v>
      </c>
      <c r="O211" s="15">
        <f>(G211+I211+K211)*0.3/F211+M211*0.1/F211</f>
        <v>0.30429864253393663</v>
      </c>
      <c r="P211" s="36">
        <f>43000000*(O211*F211)/SUMPRODUCT($F$4:$F$964,$O$4:$O$964)</f>
        <v>63093.812486302137</v>
      </c>
      <c r="Q211" s="36">
        <f>P211/F211</f>
        <v>142.74618209570619</v>
      </c>
      <c r="R211" s="15">
        <f>(0.3*IF(H211&lt;=$H$968,H211*F211,$H$968*F211)+0.3*IF(J211&lt;=$J$968,J211*F211,$J$968*F211)+0.3*IF(L211&lt;$L$968,L211*F211,$L$968*F211)+0.1*IF(N211&lt;$N$968,N211*F211,$N$968*F211))/F211</f>
        <v>0.30429864253393663</v>
      </c>
      <c r="S211" s="37">
        <f>43000000*(R211*F211)/SUMPRODUCT($R$4:$R$964,$F$4:$F$964)</f>
        <v>64822.325438004518</v>
      </c>
      <c r="T211" s="38">
        <f>S211/F211</f>
        <v>146.65684488236317</v>
      </c>
      <c r="U211" s="38">
        <f>43000000*F211/SUM($F$4:$F$964)</f>
        <v>43794.140350472946</v>
      </c>
      <c r="V211" s="38">
        <f t="shared" si="10"/>
        <v>-21028.185087531572</v>
      </c>
      <c r="W211" s="38">
        <f t="shared" si="11"/>
        <v>-47.575079383555348</v>
      </c>
    </row>
    <row r="212" spans="1:23" x14ac:dyDescent="0.25">
      <c r="A212" s="7" t="s">
        <v>561</v>
      </c>
      <c r="B212" s="7" t="s">
        <v>562</v>
      </c>
      <c r="C212" s="7" t="s">
        <v>180</v>
      </c>
      <c r="D212" s="8">
        <v>3000</v>
      </c>
      <c r="E212" s="8" t="s">
        <v>479</v>
      </c>
      <c r="F212" s="9">
        <v>181</v>
      </c>
      <c r="G212" s="9">
        <v>53</v>
      </c>
      <c r="H212" s="10">
        <f t="shared" si="9"/>
        <v>0.29281767955801102</v>
      </c>
      <c r="I212" s="9">
        <v>75</v>
      </c>
      <c r="J212" s="10">
        <f>I212/F212</f>
        <v>0.4143646408839779</v>
      </c>
      <c r="K212" s="11">
        <v>36</v>
      </c>
      <c r="L212" s="12">
        <f>K212/F212</f>
        <v>0.19889502762430938</v>
      </c>
      <c r="M212" s="9">
        <v>56</v>
      </c>
      <c r="N212" s="16">
        <f>M212/F212</f>
        <v>0.30939226519337015</v>
      </c>
      <c r="O212" s="15">
        <f>(G212+I212+K212)*0.3/F212+M212*0.1/F212</f>
        <v>0.3027624309392265</v>
      </c>
      <c r="P212" s="36">
        <f>43000000*(O212*F212)/SUMPRODUCT($F$4:$F$964,$O$4:$O$964)</f>
        <v>25706.623972114179</v>
      </c>
      <c r="Q212" s="36">
        <f>P212/F212</f>
        <v>142.02554680726067</v>
      </c>
      <c r="R212" s="15">
        <f>(0.3*IF(H212&lt;=$H$968,H212*F212,$H$968*F212)+0.3*IF(J212&lt;=$J$968,J212*F212,$J$968*F212)+0.3*IF(L212&lt;$L$968,L212*F212,$L$968*F212)+0.1*IF(N212&lt;$N$968,N212*F212,$N$968*F212))/F212</f>
        <v>0.3027624309392265</v>
      </c>
      <c r="S212" s="37">
        <f>43000000*(R212*F212)/SUMPRODUCT($R$4:$R$964,$F$4:$F$964)</f>
        <v>26410.880550205558</v>
      </c>
      <c r="T212" s="38">
        <f>S212/F212</f>
        <v>145.9164671282075</v>
      </c>
      <c r="U212" s="38">
        <f>43000000*F212/SUM($F$4:$F$964)</f>
        <v>17933.799555284168</v>
      </c>
      <c r="V212" s="38">
        <f t="shared" si="10"/>
        <v>-8477.0809949213908</v>
      </c>
      <c r="W212" s="38">
        <f t="shared" si="11"/>
        <v>-46.834701629399675</v>
      </c>
    </row>
    <row r="213" spans="1:23" x14ac:dyDescent="0.25">
      <c r="A213" s="7" t="s">
        <v>563</v>
      </c>
      <c r="B213" s="7" t="s">
        <v>564</v>
      </c>
      <c r="C213" s="7" t="s">
        <v>141</v>
      </c>
      <c r="D213" s="8">
        <v>3700</v>
      </c>
      <c r="E213" s="8" t="s">
        <v>565</v>
      </c>
      <c r="F213" s="9">
        <v>583</v>
      </c>
      <c r="G213" s="9">
        <v>264</v>
      </c>
      <c r="H213" s="10">
        <f t="shared" si="9"/>
        <v>0.45283018867924529</v>
      </c>
      <c r="I213" s="9">
        <v>238</v>
      </c>
      <c r="J213" s="10">
        <f>I213/F213</f>
        <v>0.40823327615780447</v>
      </c>
      <c r="K213" s="11">
        <v>55</v>
      </c>
      <c r="L213" s="12">
        <f>K213/F213</f>
        <v>9.4339622641509441E-2</v>
      </c>
      <c r="M213" s="9">
        <v>94</v>
      </c>
      <c r="N213" s="16">
        <f>M213/F213</f>
        <v>0.16123499142367068</v>
      </c>
      <c r="O213" s="15">
        <f>(G213+I213+K213)*0.3/F213+M213*0.1/F213</f>
        <v>0.30274442538593477</v>
      </c>
      <c r="P213" s="36">
        <f>43000000*(O213*F213)/SUMPRODUCT($F$4:$F$964,$O$4:$O$964)</f>
        <v>82795.969545221757</v>
      </c>
      <c r="Q213" s="36">
        <f>P213/F213</f>
        <v>142.01710042062052</v>
      </c>
      <c r="R213" s="15">
        <f>(0.3*IF(H213&lt;=$H$968,H213*F213,$H$968*F213)+0.3*IF(J213&lt;=$J$968,J213*F213,$J$968*F213)+0.3*IF(L213&lt;$L$968,L213*F213,$L$968*F213)+0.1*IF(N213&lt;$N$968,N213*F213,$N$968*F213))/F213</f>
        <v>0.30274442538593482</v>
      </c>
      <c r="S213" s="37">
        <f>43000000*(R213*F213)/SUMPRODUCT($R$4:$R$964,$F$4:$F$964)</f>
        <v>85064.241188162065</v>
      </c>
      <c r="T213" s="38">
        <f>S213/F213</f>
        <v>145.90778934504641</v>
      </c>
      <c r="U213" s="38">
        <f>43000000*F213/SUM($F$4:$F$964)</f>
        <v>57764.669285804812</v>
      </c>
      <c r="V213" s="38">
        <f t="shared" si="10"/>
        <v>-27299.571902357253</v>
      </c>
      <c r="W213" s="38">
        <f t="shared" si="11"/>
        <v>-46.826023846238584</v>
      </c>
    </row>
    <row r="214" spans="1:23" x14ac:dyDescent="0.25">
      <c r="A214" s="7" t="s">
        <v>566</v>
      </c>
      <c r="B214" s="7" t="s">
        <v>443</v>
      </c>
      <c r="C214" s="7" t="s">
        <v>255</v>
      </c>
      <c r="D214" s="8">
        <v>3600</v>
      </c>
      <c r="E214" s="8" t="s">
        <v>142</v>
      </c>
      <c r="F214" s="9">
        <v>157</v>
      </c>
      <c r="G214" s="9">
        <v>50</v>
      </c>
      <c r="H214" s="10">
        <f t="shared" si="9"/>
        <v>0.31847133757961782</v>
      </c>
      <c r="I214" s="9">
        <v>66</v>
      </c>
      <c r="J214" s="10">
        <f>I214/F214</f>
        <v>0.42038216560509556</v>
      </c>
      <c r="K214" s="11">
        <v>25</v>
      </c>
      <c r="L214" s="12">
        <f>K214/F214</f>
        <v>0.15923566878980891</v>
      </c>
      <c r="M214" s="9">
        <v>52</v>
      </c>
      <c r="N214" s="16">
        <f>M214/F214</f>
        <v>0.33121019108280253</v>
      </c>
      <c r="O214" s="15">
        <f>(G214+I214+K214)*0.3/F214+M214*0.1/F214</f>
        <v>0.30254777070063693</v>
      </c>
      <c r="P214" s="36">
        <f>43000000*(O214*F214)/SUMPRODUCT($F$4:$F$964,$O$4:$O$964)</f>
        <v>22282.201435682913</v>
      </c>
      <c r="Q214" s="36">
        <f>P214/F214</f>
        <v>141.92484990880837</v>
      </c>
      <c r="R214" s="15">
        <f>(0.3*IF(H214&lt;=$H$968,H214*F214,$H$968*F214)+0.3*IF(J214&lt;=$J$968,J214*F214,$J$968*F214)+0.3*IF(L214&lt;$L$968,L214*F214,$L$968*F214)+0.1*IF(N214&lt;$N$968,N214*F214,$N$968*F214))/F214</f>
        <v>0.30254777070063693</v>
      </c>
      <c r="S214" s="37">
        <f>43000000*(R214*F214)/SUMPRODUCT($R$4:$R$964,$F$4:$F$964)</f>
        <v>22892.642812678176</v>
      </c>
      <c r="T214" s="38">
        <f>S214/F214</f>
        <v>145.81301154572085</v>
      </c>
      <c r="U214" s="38">
        <f>43000000*F214/SUM($F$4:$F$964)</f>
        <v>15555.837183312788</v>
      </c>
      <c r="V214" s="38">
        <f t="shared" si="10"/>
        <v>-7336.8056293653881</v>
      </c>
      <c r="W214" s="38">
        <f t="shared" si="11"/>
        <v>-46.731246046913029</v>
      </c>
    </row>
    <row r="215" spans="1:23" x14ac:dyDescent="0.25">
      <c r="A215" s="7" t="s">
        <v>567</v>
      </c>
      <c r="B215" s="7" t="s">
        <v>154</v>
      </c>
      <c r="C215" s="7" t="s">
        <v>221</v>
      </c>
      <c r="D215" s="8">
        <v>2020</v>
      </c>
      <c r="E215" s="8" t="s">
        <v>16</v>
      </c>
      <c r="F215" s="9">
        <v>971</v>
      </c>
      <c r="G215" s="9">
        <v>258</v>
      </c>
      <c r="H215" s="10">
        <f t="shared" si="9"/>
        <v>0.26570545829042225</v>
      </c>
      <c r="I215" s="9">
        <v>346</v>
      </c>
      <c r="J215" s="10">
        <f>I215/F215</f>
        <v>0.35633367662203913</v>
      </c>
      <c r="K215" s="11">
        <v>141</v>
      </c>
      <c r="L215" s="12">
        <f>K215/F215</f>
        <v>0.14521112255406798</v>
      </c>
      <c r="M215" s="9">
        <v>687</v>
      </c>
      <c r="N215" s="16">
        <f>M215/F215</f>
        <v>0.70751802265705455</v>
      </c>
      <c r="O215" s="15">
        <f>(G215+I215+K215)*0.3/F215+M215*0.1/F215</f>
        <v>0.30092687950566427</v>
      </c>
      <c r="P215" s="36">
        <f>43000000*(O215*F215)/SUMPRODUCT($F$4:$F$964,$O$4:$O$964)</f>
        <v>137070.72125276941</v>
      </c>
      <c r="Q215" s="36">
        <f>P215/F215</f>
        <v>141.16449150645664</v>
      </c>
      <c r="R215" s="15">
        <f>(0.3*IF(H215&lt;=$H$968,H215*F215,$H$968*F215)+0.3*IF(J215&lt;=$J$968,J215*F215,$J$968*F215)+0.3*IF(L215&lt;$L$968,L215*F215,$L$968*F215)+0.1*IF(N215&lt;$N$968,N215*F215,$N$968*F215))/F215</f>
        <v>0.30092687950566427</v>
      </c>
      <c r="S215" s="37">
        <f>43000000*(R215*F215)/SUMPRODUCT($R$4:$R$964,$F$4:$F$964)</f>
        <v>140825.89957609607</v>
      </c>
      <c r="T215" s="38">
        <f>S215/F215</f>
        <v>145.03182242646352</v>
      </c>
      <c r="U215" s="38">
        <f>43000000*F215/SUM($F$4:$F$964)</f>
        <v>96208.394299342137</v>
      </c>
      <c r="V215" s="38">
        <f t="shared" si="10"/>
        <v>-44617.505276753931</v>
      </c>
      <c r="W215" s="38">
        <f t="shared" si="11"/>
        <v>-45.950056927655694</v>
      </c>
    </row>
    <row r="216" spans="1:23" x14ac:dyDescent="0.25">
      <c r="A216" s="7" t="s">
        <v>568</v>
      </c>
      <c r="B216" s="7" t="s">
        <v>512</v>
      </c>
      <c r="C216" s="7" t="s">
        <v>60</v>
      </c>
      <c r="D216" s="8">
        <v>3550</v>
      </c>
      <c r="E216" s="8" t="s">
        <v>127</v>
      </c>
      <c r="F216" s="9">
        <v>263</v>
      </c>
      <c r="G216" s="9">
        <v>84</v>
      </c>
      <c r="H216" s="10">
        <f t="shared" si="9"/>
        <v>0.3193916349809886</v>
      </c>
      <c r="I216" s="9">
        <v>98</v>
      </c>
      <c r="J216" s="10">
        <f>I216/F216</f>
        <v>0.37262357414448671</v>
      </c>
      <c r="K216" s="11">
        <v>52</v>
      </c>
      <c r="L216" s="12">
        <f>K216/F216</f>
        <v>0.19771863117870722</v>
      </c>
      <c r="M216" s="9">
        <v>78</v>
      </c>
      <c r="N216" s="16">
        <f>M216/F216</f>
        <v>0.29657794676806082</v>
      </c>
      <c r="O216" s="15">
        <f>(G216+I216+K216)*0.3/F216+M216*0.1/F216</f>
        <v>0.29657794676806082</v>
      </c>
      <c r="P216" s="36">
        <f>43000000*(O216*F216)/SUMPRODUCT($F$4:$F$964,$O$4:$O$964)</f>
        <v>36589.720252279309</v>
      </c>
      <c r="Q216" s="36">
        <f>P216/F216</f>
        <v>139.12441160562474</v>
      </c>
      <c r="R216" s="15">
        <f>(0.3*IF(H216&lt;=$H$968,H216*F216,$H$968*F216)+0.3*IF(J216&lt;=$J$968,J216*F216,$J$968*F216)+0.3*IF(L216&lt;$L$968,L216*F216,$L$968*F216)+0.1*IF(N216&lt;$N$968,N216*F216,$N$968*F216))/F216</f>
        <v>0.29657794676806076</v>
      </c>
      <c r="S216" s="37">
        <f>43000000*(R216*F216)/SUMPRODUCT($R$4:$R$964,$F$4:$F$964)</f>
        <v>37592.129250292579</v>
      </c>
      <c r="T216" s="38">
        <f>S216/F216</f>
        <v>142.93585266270944</v>
      </c>
      <c r="U216" s="38">
        <f>43000000*F216/SUM($F$4:$F$964)</f>
        <v>26058.50432618639</v>
      </c>
      <c r="V216" s="38">
        <f t="shared" si="10"/>
        <v>-11533.624924106189</v>
      </c>
      <c r="W216" s="38">
        <f t="shared" si="11"/>
        <v>-43.85408716390161</v>
      </c>
    </row>
    <row r="217" spans="1:23" ht="24" x14ac:dyDescent="0.25">
      <c r="A217" s="7" t="s">
        <v>178</v>
      </c>
      <c r="B217" s="7" t="s">
        <v>486</v>
      </c>
      <c r="C217" s="7" t="s">
        <v>250</v>
      </c>
      <c r="D217" s="20">
        <v>3530</v>
      </c>
      <c r="E217" s="20" t="s">
        <v>377</v>
      </c>
      <c r="F217" s="9">
        <v>602</v>
      </c>
      <c r="G217" s="9">
        <v>218</v>
      </c>
      <c r="H217" s="10">
        <f t="shared" si="9"/>
        <v>0.36212624584717606</v>
      </c>
      <c r="I217" s="9">
        <v>244</v>
      </c>
      <c r="J217" s="10">
        <f>I217/F217</f>
        <v>0.40531561461794019</v>
      </c>
      <c r="K217" s="11">
        <v>86</v>
      </c>
      <c r="L217" s="12">
        <f>K217/F217</f>
        <v>0.14285714285714285</v>
      </c>
      <c r="M217" s="9">
        <v>141</v>
      </c>
      <c r="N217" s="16">
        <f>M217/F217</f>
        <v>0.23421926910299004</v>
      </c>
      <c r="O217" s="15">
        <f>(G217+I217+K217)*0.3/F217+M217*0.1/F217</f>
        <v>0.29651162790697672</v>
      </c>
      <c r="P217" s="36">
        <f>43000000*(O217*F217)/SUMPRODUCT($F$4:$F$964,$O$4:$O$964)</f>
        <v>83734.16750040841</v>
      </c>
      <c r="Q217" s="36">
        <f>P217/F217</f>
        <v>139.09330149569504</v>
      </c>
      <c r="R217" s="15">
        <f>(0.3*IF(H217&lt;=$H$968,H217*F217,$H$968*F217)+0.3*IF(J217&lt;=$J$968,J217*F217,$J$968*F217)+0.3*IF(L217&lt;$L$968,L217*F217,$L$968*F217)+0.1*IF(N217&lt;$N$968,N217*F217,$N$968*F217))/F217</f>
        <v>0.29651162790697677</v>
      </c>
      <c r="S217" s="37">
        <f>43000000*(R217*F217)/SUMPRODUCT($R$4:$R$964,$F$4:$F$964)</f>
        <v>86028.141938169574</v>
      </c>
      <c r="T217" s="38">
        <f>S217/F217</f>
        <v>142.90389026274016</v>
      </c>
      <c r="U217" s="38">
        <f>43000000*F217/SUM($F$4:$F$964)</f>
        <v>59647.222830282153</v>
      </c>
      <c r="V217" s="38">
        <f t="shared" si="10"/>
        <v>-26380.919107887421</v>
      </c>
      <c r="W217" s="38">
        <f t="shared" si="11"/>
        <v>-43.822124763932337</v>
      </c>
    </row>
    <row r="218" spans="1:23" x14ac:dyDescent="0.25">
      <c r="A218" s="7" t="s">
        <v>569</v>
      </c>
      <c r="B218" s="7" t="s">
        <v>570</v>
      </c>
      <c r="C218" s="7" t="s">
        <v>22</v>
      </c>
      <c r="D218" s="20">
        <v>8600</v>
      </c>
      <c r="E218" s="20" t="s">
        <v>571</v>
      </c>
      <c r="F218" s="9">
        <v>320</v>
      </c>
      <c r="G218" s="9">
        <v>148</v>
      </c>
      <c r="H218" s="10">
        <f t="shared" si="9"/>
        <v>0.46250000000000002</v>
      </c>
      <c r="I218" s="9">
        <v>145</v>
      </c>
      <c r="J218" s="10">
        <f>I218/F218</f>
        <v>0.453125</v>
      </c>
      <c r="K218" s="11">
        <v>12</v>
      </c>
      <c r="L218" s="12">
        <f>K218/F218</f>
        <v>3.7499999999999999E-2</v>
      </c>
      <c r="M218" s="9">
        <v>32</v>
      </c>
      <c r="N218" s="16">
        <f>M218/F218</f>
        <v>0.1</v>
      </c>
      <c r="O218" s="15">
        <f>(G218+I218+K218)*0.3/F218+M218*0.1/F218</f>
        <v>0.29593750000000002</v>
      </c>
      <c r="P218" s="36">
        <f>43000000*(O218*F218)/SUMPRODUCT($F$4:$F$964,$O$4:$O$964)</f>
        <v>44423.673178087825</v>
      </c>
      <c r="Q218" s="36">
        <f>P218/F218</f>
        <v>138.82397868152447</v>
      </c>
      <c r="R218" s="15">
        <f>(0.3*IF(H218&lt;=$H$968,H218*F218,$H$968*F218)+0.3*IF(J218&lt;=$J$968,J218*F218,$J$968*F218)+0.3*IF(L218&lt;$L$968,L218*F218,$L$968*F218)+0.1*IF(N218&lt;$N$968,N218*F218,$N$968*F218))/F218</f>
        <v>0.29593750000000002</v>
      </c>
      <c r="S218" s="37">
        <f>43000000*(R218*F218)/SUMPRODUCT($R$4:$R$964,$F$4:$F$964)</f>
        <v>45640.700512855226</v>
      </c>
      <c r="T218" s="38">
        <f>S218/F218</f>
        <v>142.62718910267259</v>
      </c>
      <c r="U218" s="38">
        <f>43000000*F218/SUM($F$4:$F$964)</f>
        <v>31706.164959618422</v>
      </c>
      <c r="V218" s="38">
        <f t="shared" si="10"/>
        <v>-13934.535553236805</v>
      </c>
      <c r="W218" s="38">
        <f t="shared" si="11"/>
        <v>-43.545423603864762</v>
      </c>
    </row>
    <row r="219" spans="1:23" x14ac:dyDescent="0.25">
      <c r="A219" s="7" t="s">
        <v>572</v>
      </c>
      <c r="B219" s="7" t="s">
        <v>573</v>
      </c>
      <c r="C219" s="7" t="s">
        <v>157</v>
      </c>
      <c r="D219" s="8">
        <v>3500</v>
      </c>
      <c r="E219" s="8" t="s">
        <v>380</v>
      </c>
      <c r="F219" s="9">
        <v>774</v>
      </c>
      <c r="G219" s="9">
        <v>294</v>
      </c>
      <c r="H219" s="10">
        <f t="shared" si="9"/>
        <v>0.37984496124031009</v>
      </c>
      <c r="I219" s="9">
        <v>320</v>
      </c>
      <c r="J219" s="10">
        <f>I219/F219</f>
        <v>0.41343669250645992</v>
      </c>
      <c r="K219" s="11">
        <v>85</v>
      </c>
      <c r="L219" s="12">
        <f>K219/F219</f>
        <v>0.10981912144702842</v>
      </c>
      <c r="M219" s="9">
        <v>189</v>
      </c>
      <c r="N219" s="16">
        <f>M219/F219</f>
        <v>0.2441860465116279</v>
      </c>
      <c r="O219" s="15">
        <f>(G219+I219+K219)*0.3/F219+M219*0.1/F219</f>
        <v>0.29534883720930233</v>
      </c>
      <c r="P219" s="36">
        <f>43000000*(O219*F219)/SUMPRODUCT($F$4:$F$964,$O$4:$O$964)</f>
        <v>107236.02627783397</v>
      </c>
      <c r="Q219" s="36">
        <f>P219/F219</f>
        <v>138.54783756826095</v>
      </c>
      <c r="R219" s="15">
        <f>(0.3*IF(H219&lt;=$H$968,H219*F219,$H$968*F219)+0.3*IF(J219&lt;=$J$968,J219*F219,$J$968*F219)+0.3*IF(L219&lt;$L$968,L219*F219,$L$968*F219)+0.1*IF(N219&lt;$N$968,N219*F219,$N$968*F219))/F219</f>
        <v>0.29534883720930233</v>
      </c>
      <c r="S219" s="37">
        <f>43000000*(R219*F219)/SUMPRODUCT($R$4:$R$964,$F$4:$F$964)</f>
        <v>110173.85572585749</v>
      </c>
      <c r="T219" s="38">
        <f>S219/F219</f>
        <v>142.34348284994508</v>
      </c>
      <c r="U219" s="38">
        <f>43000000*F219/SUM($F$4:$F$964)</f>
        <v>76689.286496077053</v>
      </c>
      <c r="V219" s="38">
        <f t="shared" si="10"/>
        <v>-33484.569229780434</v>
      </c>
      <c r="W219" s="38">
        <f t="shared" si="11"/>
        <v>-43.26171735113725</v>
      </c>
    </row>
    <row r="220" spans="1:23" x14ac:dyDescent="0.25">
      <c r="A220" s="7" t="s">
        <v>574</v>
      </c>
      <c r="B220" s="7" t="s">
        <v>575</v>
      </c>
      <c r="C220" s="7" t="s">
        <v>40</v>
      </c>
      <c r="D220" s="8">
        <v>2000</v>
      </c>
      <c r="E220" s="8" t="s">
        <v>16</v>
      </c>
      <c r="F220" s="9">
        <v>848</v>
      </c>
      <c r="G220" s="9">
        <v>303</v>
      </c>
      <c r="H220" s="10">
        <f t="shared" si="9"/>
        <v>0.357311320754717</v>
      </c>
      <c r="I220" s="9">
        <v>281</v>
      </c>
      <c r="J220" s="10">
        <f>I220/F220</f>
        <v>0.33136792452830188</v>
      </c>
      <c r="K220" s="11">
        <v>94</v>
      </c>
      <c r="L220" s="12">
        <f>K220/F220</f>
        <v>0.11084905660377359</v>
      </c>
      <c r="M220" s="9">
        <v>458</v>
      </c>
      <c r="N220" s="16">
        <f>M220/F220</f>
        <v>0.54009433962264153</v>
      </c>
      <c r="O220" s="15">
        <f>(G220+I220+K220)*0.3/F220+M220*0.1/F220</f>
        <v>0.2938679245283019</v>
      </c>
      <c r="P220" s="36">
        <f>43000000*(O220*F220)/SUMPRODUCT($F$4:$F$964,$O$4:$O$964)</f>
        <v>116899.46521625646</v>
      </c>
      <c r="Q220" s="36">
        <f>P220/F220</f>
        <v>137.85314294369866</v>
      </c>
      <c r="R220" s="15">
        <f>(0.3*IF(H220&lt;=$H$968,H220*F220,$H$968*F220)+0.3*IF(J220&lt;=$J$968,J220*F220,$J$968*F220)+0.3*IF(L220&lt;$L$968,L220*F220,$L$968*F220)+0.1*IF(N220&lt;$N$968,N220*F220,$N$968*F220))/F220</f>
        <v>0.29386792452830185</v>
      </c>
      <c r="S220" s="37">
        <f>43000000*(R220*F220)/SUMPRODUCT($R$4:$R$964,$F$4:$F$964)</f>
        <v>120102.03345093474</v>
      </c>
      <c r="T220" s="38">
        <f>S220/F220</f>
        <v>141.62975642798909</v>
      </c>
      <c r="U220" s="38">
        <f>43000000*F220/SUM($F$4:$F$964)</f>
        <v>84021.337142988807</v>
      </c>
      <c r="V220" s="38">
        <f t="shared" si="10"/>
        <v>-36080.696307945938</v>
      </c>
      <c r="W220" s="38">
        <f t="shared" si="11"/>
        <v>-42.547990929181267</v>
      </c>
    </row>
    <row r="221" spans="1:23" x14ac:dyDescent="0.25">
      <c r="A221" s="7" t="s">
        <v>576</v>
      </c>
      <c r="B221" s="7" t="s">
        <v>363</v>
      </c>
      <c r="C221" s="7" t="s">
        <v>221</v>
      </c>
      <c r="D221" s="8">
        <v>8300</v>
      </c>
      <c r="E221" s="8" t="s">
        <v>364</v>
      </c>
      <c r="F221" s="9">
        <v>169</v>
      </c>
      <c r="G221" s="9">
        <v>68</v>
      </c>
      <c r="H221" s="10">
        <f t="shared" si="9"/>
        <v>0.40236686390532544</v>
      </c>
      <c r="I221" s="9">
        <v>63</v>
      </c>
      <c r="J221" s="10">
        <f>I221/F221</f>
        <v>0.37278106508875741</v>
      </c>
      <c r="K221" s="11">
        <v>22</v>
      </c>
      <c r="L221" s="12">
        <f>K221/F221</f>
        <v>0.13017751479289941</v>
      </c>
      <c r="M221" s="9">
        <v>37</v>
      </c>
      <c r="N221" s="16">
        <f>M221/F221</f>
        <v>0.21893491124260356</v>
      </c>
      <c r="O221" s="15">
        <f>(G221+I221+K221)*0.3/F221+M221*0.1/F221</f>
        <v>0.29349112426035501</v>
      </c>
      <c r="P221" s="36">
        <f>43000000*(O221*F221)/SUMPRODUCT($F$4:$F$964,$O$4:$O$964)</f>
        <v>23267.30928862889</v>
      </c>
      <c r="Q221" s="36">
        <f>P221/F221</f>
        <v>137.67638632324787</v>
      </c>
      <c r="R221" s="15">
        <f>(0.3*IF(H221&lt;=$H$968,H221*F221,$H$968*F221)+0.3*IF(J221&lt;=$J$968,J221*F221,$J$968*F221)+0.3*IF(L221&lt;$L$968,L221*F221,$L$968*F221)+0.1*IF(N221&lt;$N$968,N221*F221,$N$968*F221))/F221</f>
        <v>0.29349112426035506</v>
      </c>
      <c r="S221" s="37">
        <f>43000000*(R221*F221)/SUMPRODUCT($R$4:$R$964,$F$4:$F$964)</f>
        <v>23904.738600186058</v>
      </c>
      <c r="T221" s="38">
        <f>S221/F221</f>
        <v>141.44815739755063</v>
      </c>
      <c r="U221" s="38">
        <f>43000000*F221/SUM($F$4:$F$964)</f>
        <v>16744.818369298479</v>
      </c>
      <c r="V221" s="38">
        <f t="shared" si="10"/>
        <v>-7159.9202308875792</v>
      </c>
      <c r="W221" s="38">
        <f t="shared" si="11"/>
        <v>-42.366391898742805</v>
      </c>
    </row>
    <row r="222" spans="1:23" x14ac:dyDescent="0.25">
      <c r="A222" s="7" t="s">
        <v>577</v>
      </c>
      <c r="B222" s="7" t="s">
        <v>249</v>
      </c>
      <c r="C222" s="7" t="s">
        <v>250</v>
      </c>
      <c r="D222" s="8">
        <v>8500</v>
      </c>
      <c r="E222" s="8" t="s">
        <v>190</v>
      </c>
      <c r="F222" s="9">
        <v>137</v>
      </c>
      <c r="G222" s="9">
        <v>50</v>
      </c>
      <c r="H222" s="10">
        <f t="shared" si="9"/>
        <v>0.36496350364963503</v>
      </c>
      <c r="I222" s="9">
        <v>45</v>
      </c>
      <c r="J222" s="10">
        <f>I222/F222</f>
        <v>0.32846715328467152</v>
      </c>
      <c r="K222" s="11">
        <v>28</v>
      </c>
      <c r="L222" s="12">
        <f>K222/F222</f>
        <v>0.20437956204379562</v>
      </c>
      <c r="M222" s="9">
        <v>31</v>
      </c>
      <c r="N222" s="16">
        <f>M222/F222</f>
        <v>0.22627737226277372</v>
      </c>
      <c r="O222" s="15">
        <f>(G222+I222+K222)*0.3/F222+M222*0.1/F222</f>
        <v>0.29197080291970801</v>
      </c>
      <c r="P222" s="36">
        <f>43000000*(O222*F222)/SUMPRODUCT($F$4:$F$964,$O$4:$O$964)</f>
        <v>18763.959103732977</v>
      </c>
      <c r="Q222" s="36">
        <f>P222/F222</f>
        <v>136.96320513673706</v>
      </c>
      <c r="R222" s="15">
        <f>(0.3*IF(H222&lt;=$H$968,H222*F222,$H$968*F222)+0.3*IF(J222&lt;=$J$968,J222*F222,$J$968*F222)+0.3*IF(L222&lt;$L$968,L222*F222,$L$968*F222)+0.1*IF(N222&lt;$N$968,N222*F222,$N$968*F222))/F222</f>
        <v>0.29197080291970801</v>
      </c>
      <c r="S222" s="37">
        <f>43000000*(R222*F222)/SUMPRODUCT($R$4:$R$964,$F$4:$F$964)</f>
        <v>19278.015000150041</v>
      </c>
      <c r="T222" s="38">
        <f>S222/F222</f>
        <v>140.71543795729957</v>
      </c>
      <c r="U222" s="38">
        <f>43000000*F222/SUM($F$4:$F$964)</f>
        <v>13574.201873336637</v>
      </c>
      <c r="V222" s="38">
        <f t="shared" si="10"/>
        <v>-5703.8131268134039</v>
      </c>
      <c r="W222" s="38">
        <f t="shared" si="11"/>
        <v>-41.633672458491745</v>
      </c>
    </row>
    <row r="223" spans="1:23" x14ac:dyDescent="0.25">
      <c r="A223" s="7" t="s">
        <v>578</v>
      </c>
      <c r="B223" s="7" t="s">
        <v>579</v>
      </c>
      <c r="C223" s="7" t="s">
        <v>72</v>
      </c>
      <c r="D223" s="8">
        <v>3010</v>
      </c>
      <c r="E223" s="8" t="s">
        <v>479</v>
      </c>
      <c r="F223" s="9">
        <v>349</v>
      </c>
      <c r="G223" s="9">
        <v>120</v>
      </c>
      <c r="H223" s="10">
        <f t="shared" si="9"/>
        <v>0.34383954154727792</v>
      </c>
      <c r="I223" s="9">
        <v>116</v>
      </c>
      <c r="J223" s="10">
        <f>I223/F223</f>
        <v>0.33237822349570201</v>
      </c>
      <c r="K223" s="11">
        <v>71</v>
      </c>
      <c r="L223" s="12">
        <f>K223/F223</f>
        <v>0.20343839541547279</v>
      </c>
      <c r="M223" s="9">
        <v>97</v>
      </c>
      <c r="N223" s="16">
        <f>M223/F223</f>
        <v>0.27793696275071633</v>
      </c>
      <c r="O223" s="15">
        <f>(G223+I223+K223)*0.3/F223+M223*0.1/F223</f>
        <v>0.29169054441260739</v>
      </c>
      <c r="P223" s="36">
        <f>43000000*(O223*F223)/SUMPRODUCT($F$4:$F$964,$O$4:$O$964)</f>
        <v>47754.275919000422</v>
      </c>
      <c r="Q223" s="36">
        <f>P223/F223</f>
        <v>136.83173615759432</v>
      </c>
      <c r="R223" s="15">
        <f>(0.3*IF(H223&lt;=$H$968,H223*F223,$H$968*F223)+0.3*IF(J223&lt;=$J$968,J223*F223,$J$968*F223)+0.3*IF(L223&lt;$L$968,L223*F223,$L$968*F223)+0.1*IF(N223&lt;$N$968,N223*F223,$N$968*F223))/F223</f>
        <v>0.29169054441260739</v>
      </c>
      <c r="S223" s="37">
        <f>43000000*(R223*F223)/SUMPRODUCT($R$4:$R$964,$F$4:$F$964)</f>
        <v>49062.548175381846</v>
      </c>
      <c r="T223" s="38">
        <f>S223/F223</f>
        <v>140.58036726470442</v>
      </c>
      <c r="U223" s="38">
        <f>43000000*F223/SUM($F$4:$F$964)</f>
        <v>34579.536159083837</v>
      </c>
      <c r="V223" s="38">
        <f t="shared" si="10"/>
        <v>-14483.012016298009</v>
      </c>
      <c r="W223" s="38">
        <f t="shared" si="11"/>
        <v>-41.498601765896595</v>
      </c>
    </row>
    <row r="224" spans="1:23" x14ac:dyDescent="0.25">
      <c r="A224" s="7" t="s">
        <v>580</v>
      </c>
      <c r="B224" s="7" t="s">
        <v>581</v>
      </c>
      <c r="C224" s="7" t="s">
        <v>50</v>
      </c>
      <c r="D224" s="8">
        <v>8790</v>
      </c>
      <c r="E224" s="8" t="s">
        <v>582</v>
      </c>
      <c r="F224" s="9">
        <v>155</v>
      </c>
      <c r="G224" s="9">
        <v>74</v>
      </c>
      <c r="H224" s="10">
        <f t="shared" si="9"/>
        <v>0.47741935483870968</v>
      </c>
      <c r="I224" s="9">
        <v>59</v>
      </c>
      <c r="J224" s="10">
        <f>I224/F224</f>
        <v>0.38064516129032255</v>
      </c>
      <c r="K224" s="11">
        <v>11</v>
      </c>
      <c r="L224" s="12">
        <f>K224/F224</f>
        <v>7.0967741935483872E-2</v>
      </c>
      <c r="M224" s="9">
        <v>19</v>
      </c>
      <c r="N224" s="16">
        <f>M224/F224</f>
        <v>0.12258064516129032</v>
      </c>
      <c r="O224" s="15">
        <f>(G224+I224+K224)*0.3/F224+M224*0.1/F224</f>
        <v>0.29096774193548386</v>
      </c>
      <c r="P224" s="36">
        <f>43000000*(O224*F224)/SUMPRODUCT($F$4:$F$964,$O$4:$O$964)</f>
        <v>21156.363889458935</v>
      </c>
      <c r="Q224" s="36">
        <f>P224/F224</f>
        <v>136.49267025457377</v>
      </c>
      <c r="R224" s="15">
        <f>(0.3*IF(H224&lt;=$H$968,H224*F224,$H$968*F224)+0.3*IF(J224&lt;=$J$968,J224*F224,$J$968*F224)+0.3*IF(L224&lt;$L$968,L224*F224,$L$968*F224)+0.1*IF(N224&lt;$N$968,N224*F224,$N$968*F224))/F224</f>
        <v>0.2909677419354838</v>
      </c>
      <c r="S224" s="37">
        <f>43000000*(R224*F224)/SUMPRODUCT($R$4:$R$964,$F$4:$F$964)</f>
        <v>21735.961912669169</v>
      </c>
      <c r="T224" s="38">
        <f>S224/F224</f>
        <v>140.23201233980109</v>
      </c>
      <c r="U224" s="38">
        <f>43000000*F224/SUM($F$4:$F$964)</f>
        <v>15357.673652315172</v>
      </c>
      <c r="V224" s="38">
        <f t="shared" si="10"/>
        <v>-6378.2882603539965</v>
      </c>
      <c r="W224" s="38">
        <f t="shared" si="11"/>
        <v>-41.150246840993262</v>
      </c>
    </row>
    <row r="225" spans="1:23" x14ac:dyDescent="0.25">
      <c r="A225" s="7" t="s">
        <v>502</v>
      </c>
      <c r="B225" s="7" t="s">
        <v>583</v>
      </c>
      <c r="C225" s="7" t="s">
        <v>47</v>
      </c>
      <c r="D225" s="8">
        <v>1000</v>
      </c>
      <c r="E225" s="8" t="s">
        <v>41</v>
      </c>
      <c r="F225" s="9">
        <v>763</v>
      </c>
      <c r="G225" s="9">
        <v>38</v>
      </c>
      <c r="H225" s="10">
        <f t="shared" si="9"/>
        <v>4.9803407601572737E-2</v>
      </c>
      <c r="I225" s="9">
        <v>47</v>
      </c>
      <c r="J225" s="10">
        <f>I225/F225</f>
        <v>6.1598951507208385E-2</v>
      </c>
      <c r="K225" s="11">
        <v>517</v>
      </c>
      <c r="L225" s="12">
        <f>K225/F225</f>
        <v>0.67758846657929228</v>
      </c>
      <c r="M225" s="9">
        <v>408</v>
      </c>
      <c r="N225" s="16">
        <f>M225/F225</f>
        <v>0.53473132372214938</v>
      </c>
      <c r="O225" s="15">
        <f>(G225+I225+K225)*0.3/F225+M225*0.1/F225</f>
        <v>0.29017038007863694</v>
      </c>
      <c r="P225" s="36">
        <f>43000000*(O225*F225)/SUMPRODUCT($F$4:$F$964,$O$4:$O$964)</f>
        <v>103858.51363916202</v>
      </c>
      <c r="Q225" s="36">
        <f>P225/F225</f>
        <v>136.11862862275493</v>
      </c>
      <c r="R225" s="15">
        <f>(0.3*IF(H225&lt;=$H$968,H225*F225,$H$968*F225)+0.3*IF(J225&lt;=$J$968,J225*F225,$J$968*F225)+0.3*IF(L225&lt;$L$968,L225*F225,$L$968*F225)+0.1*IF(N225&lt;$N$968,N225*F225,$N$968*F225))/F225</f>
        <v>0.22372607662154922</v>
      </c>
      <c r="S225" s="37">
        <f>43000000*(R225*F225)/SUMPRODUCT($R$4:$R$964,$F$4:$F$964)</f>
        <v>82270.373159241557</v>
      </c>
      <c r="T225" s="38">
        <f>S225/F225</f>
        <v>107.8248665258736</v>
      </c>
      <c r="U225" s="38">
        <f>43000000*F225/SUM($F$4:$F$964)</f>
        <v>75599.387075590173</v>
      </c>
      <c r="V225" s="38">
        <f t="shared" si="10"/>
        <v>-6670.9860836513835</v>
      </c>
      <c r="W225" s="38">
        <f t="shared" si="11"/>
        <v>-8.7431010270657765</v>
      </c>
    </row>
    <row r="226" spans="1:23" ht="24" x14ac:dyDescent="0.25">
      <c r="A226" s="7" t="s">
        <v>375</v>
      </c>
      <c r="B226" s="7" t="s">
        <v>584</v>
      </c>
      <c r="C226" s="7" t="s">
        <v>585</v>
      </c>
      <c r="D226" s="8">
        <v>3530</v>
      </c>
      <c r="E226" s="8" t="s">
        <v>377</v>
      </c>
      <c r="F226" s="9">
        <v>496</v>
      </c>
      <c r="G226" s="9">
        <v>178</v>
      </c>
      <c r="H226" s="10">
        <f t="shared" si="9"/>
        <v>0.3588709677419355</v>
      </c>
      <c r="I226" s="9">
        <v>173</v>
      </c>
      <c r="J226" s="10">
        <f>I226/F226</f>
        <v>0.34879032258064518</v>
      </c>
      <c r="K226" s="11">
        <v>69</v>
      </c>
      <c r="L226" s="12">
        <f>K226/F226</f>
        <v>0.13911290322580644</v>
      </c>
      <c r="M226" s="9">
        <v>179</v>
      </c>
      <c r="N226" s="16">
        <f>M226/F226</f>
        <v>0.36088709677419356</v>
      </c>
      <c r="O226" s="15">
        <f>(G226+I226+K226)*0.3/F226+M226*0.1/F226</f>
        <v>0.29012096774193546</v>
      </c>
      <c r="P226" s="36">
        <f>43000000*(O226*F226)/SUMPRODUCT($F$4:$F$964,$O$4:$O$964)</f>
        <v>67503.342875679373</v>
      </c>
      <c r="Q226" s="36">
        <f>P226/F226</f>
        <v>136.09544934612777</v>
      </c>
      <c r="R226" s="15">
        <f>(0.3*IF(H226&lt;=$H$968,H226*F226,$H$968*F226)+0.3*IF(J226&lt;=$J$968,J226*F226,$J$968*F226)+0.3*IF(L226&lt;$L$968,L226*F226,$L$968*F226)+0.1*IF(N226&lt;$N$968,N226*F226,$N$968*F226))/F226</f>
        <v>0.29012096774193552</v>
      </c>
      <c r="S226" s="37">
        <f>43000000*(R226*F226)/SUMPRODUCT($R$4:$R$964,$F$4:$F$964)</f>
        <v>69352.658963039779</v>
      </c>
      <c r="T226" s="38">
        <f>S226/F226</f>
        <v>139.82390919967696</v>
      </c>
      <c r="U226" s="38">
        <f>43000000*F226/SUM($F$4:$F$964)</f>
        <v>49144.555687408552</v>
      </c>
      <c r="V226" s="38">
        <f t="shared" si="10"/>
        <v>-20208.103275631227</v>
      </c>
      <c r="W226" s="38">
        <f t="shared" si="11"/>
        <v>-40.742143700869136</v>
      </c>
    </row>
    <row r="227" spans="1:23" x14ac:dyDescent="0.25">
      <c r="A227" s="7" t="s">
        <v>586</v>
      </c>
      <c r="B227" s="7" t="s">
        <v>587</v>
      </c>
      <c r="C227" s="7" t="s">
        <v>105</v>
      </c>
      <c r="D227" s="8">
        <v>9000</v>
      </c>
      <c r="E227" s="8" t="s">
        <v>66</v>
      </c>
      <c r="F227" s="9">
        <v>333</v>
      </c>
      <c r="G227" s="9">
        <v>137</v>
      </c>
      <c r="H227" s="10">
        <f t="shared" si="9"/>
        <v>0.41141141141141141</v>
      </c>
      <c r="I227" s="9">
        <v>118</v>
      </c>
      <c r="J227" s="10">
        <f>I227/F227</f>
        <v>0.35435435435435436</v>
      </c>
      <c r="K227" s="11">
        <v>18</v>
      </c>
      <c r="L227" s="12">
        <f>K227/F227</f>
        <v>5.4054054054054057E-2</v>
      </c>
      <c r="M227" s="9">
        <v>147</v>
      </c>
      <c r="N227" s="16">
        <f>M227/F227</f>
        <v>0.44144144144144143</v>
      </c>
      <c r="O227" s="15">
        <f>(G227+I227+K227)*0.3/F227+M227*0.1/F227</f>
        <v>0.29009009009009007</v>
      </c>
      <c r="P227" s="36">
        <f>43000000*(O227*F227)/SUMPRODUCT($F$4:$F$964,$O$4:$O$964)</f>
        <v>45314.96123551514</v>
      </c>
      <c r="Q227" s="36">
        <f>P227/F227</f>
        <v>136.08096467121663</v>
      </c>
      <c r="R227" s="15">
        <f>(0.3*IF(H227&lt;=$H$968,H227*F227,$H$968*F227)+0.3*IF(J227&lt;=$J$968,J227*F227,$J$968*F227)+0.3*IF(L227&lt;$L$968,L227*F227,$L$968*F227)+0.1*IF(N227&lt;$N$968,N227*F227,$N$968*F227))/F227</f>
        <v>0.29009009009009012</v>
      </c>
      <c r="S227" s="37">
        <f>43000000*(R227*F227)/SUMPRODUCT($R$4:$R$964,$F$4:$F$964)</f>
        <v>46556.406225362356</v>
      </c>
      <c r="T227" s="38">
        <f>S227/F227</f>
        <v>139.80902770379086</v>
      </c>
      <c r="U227" s="38">
        <f>43000000*F227/SUM($F$4:$F$964)</f>
        <v>32994.22791110292</v>
      </c>
      <c r="V227" s="38">
        <f t="shared" si="10"/>
        <v>-13562.178314259436</v>
      </c>
      <c r="W227" s="38">
        <f t="shared" si="11"/>
        <v>-40.727262204983035</v>
      </c>
    </row>
    <row r="228" spans="1:23" x14ac:dyDescent="0.25">
      <c r="A228" s="7" t="s">
        <v>588</v>
      </c>
      <c r="B228" s="7" t="s">
        <v>552</v>
      </c>
      <c r="C228" s="7" t="s">
        <v>126</v>
      </c>
      <c r="D228" s="8">
        <v>1780</v>
      </c>
      <c r="E228" s="8" t="s">
        <v>553</v>
      </c>
      <c r="F228" s="9">
        <v>287</v>
      </c>
      <c r="G228" s="9">
        <v>74</v>
      </c>
      <c r="H228" s="10">
        <f t="shared" si="9"/>
        <v>0.25783972125435539</v>
      </c>
      <c r="I228" s="9">
        <v>77</v>
      </c>
      <c r="J228" s="10">
        <f>I228/F228</f>
        <v>0.26829268292682928</v>
      </c>
      <c r="K228" s="11">
        <v>88</v>
      </c>
      <c r="L228" s="12">
        <f>K228/F228</f>
        <v>0.30662020905923343</v>
      </c>
      <c r="M228" s="9">
        <v>115</v>
      </c>
      <c r="N228" s="16">
        <f>M228/F228</f>
        <v>0.40069686411149824</v>
      </c>
      <c r="O228" s="15">
        <f>(G228+I228+K228)*0.3/F228+M228*0.1/F228</f>
        <v>0.28989547038327529</v>
      </c>
      <c r="P228" s="36">
        <f>43000000*(O228*F228)/SUMPRODUCT($F$4:$F$964,$O$4:$O$964)</f>
        <v>39029.034935764597</v>
      </c>
      <c r="Q228" s="36">
        <f>P228/F228</f>
        <v>135.9896687657303</v>
      </c>
      <c r="R228" s="15">
        <f>(0.3*IF(H228&lt;=$H$968,H228*F228,$H$968*F228)+0.3*IF(J228&lt;=$J$968,J228*F228,$J$968*F228)+0.3*IF(L228&lt;$L$968,L228*F228,$L$968*F228)+0.1*IF(N228&lt;$N$968,N228*F228,$N$968*F228))/F228</f>
        <v>0.28989547038327523</v>
      </c>
      <c r="S228" s="37">
        <f>43000000*(R228*F228)/SUMPRODUCT($R$4:$R$964,$F$4:$F$964)</f>
        <v>40098.271200312083</v>
      </c>
      <c r="T228" s="38">
        <f>S228/F228</f>
        <v>139.71523066310831</v>
      </c>
      <c r="U228" s="38">
        <f>43000000*F228/SUM($F$4:$F$964)</f>
        <v>28436.466698157772</v>
      </c>
      <c r="V228" s="38">
        <f t="shared" si="10"/>
        <v>-11661.804502154311</v>
      </c>
      <c r="W228" s="38">
        <f t="shared" si="11"/>
        <v>-40.633465164300489</v>
      </c>
    </row>
    <row r="229" spans="1:23" x14ac:dyDescent="0.25">
      <c r="A229" s="7" t="s">
        <v>589</v>
      </c>
      <c r="B229" s="7" t="s">
        <v>590</v>
      </c>
      <c r="C229" s="7" t="s">
        <v>411</v>
      </c>
      <c r="D229" s="8">
        <v>8870</v>
      </c>
      <c r="E229" s="8" t="s">
        <v>591</v>
      </c>
      <c r="F229" s="9">
        <v>123</v>
      </c>
      <c r="G229" s="9">
        <v>55</v>
      </c>
      <c r="H229" s="10">
        <f t="shared" si="9"/>
        <v>0.44715447154471544</v>
      </c>
      <c r="I229" s="9">
        <v>53</v>
      </c>
      <c r="J229" s="10">
        <f>I229/F229</f>
        <v>0.43089430894308944</v>
      </c>
      <c r="K229" s="11">
        <v>10</v>
      </c>
      <c r="L229" s="12">
        <f>K229/F229</f>
        <v>8.1300813008130079E-2</v>
      </c>
      <c r="M229" s="9">
        <v>2</v>
      </c>
      <c r="N229" s="16">
        <f>M229/F229</f>
        <v>1.6260162601626018E-2</v>
      </c>
      <c r="O229" s="15">
        <f>(G229+I229+K229)*0.3/F229+M229*0.1/F229</f>
        <v>0.28943089430894309</v>
      </c>
      <c r="P229" s="36">
        <f>43000000*(O229*F229)/SUMPRODUCT($F$4:$F$964,$O$4:$O$964)</f>
        <v>16699.923602322349</v>
      </c>
      <c r="Q229" s="36">
        <f>P229/F229</f>
        <v>135.77173660424674</v>
      </c>
      <c r="R229" s="15">
        <f>(0.3*IF(H229&lt;=$H$968,H229*F229,$H$968*F229)+0.3*IF(J229&lt;=$J$968,J229*F229,$J$968*F229)+0.3*IF(L229&lt;$L$968,L229*F229,$L$968*F229)+0.1*IF(N229&lt;$N$968,N229*F229,$N$968*F229))/F229</f>
        <v>0.28943089430894309</v>
      </c>
      <c r="S229" s="37">
        <f>43000000*(R229*F229)/SUMPRODUCT($R$4:$R$964,$F$4:$F$964)</f>
        <v>17157.433350133539</v>
      </c>
      <c r="T229" s="38">
        <f>S229/F229</f>
        <v>139.49132804986615</v>
      </c>
      <c r="U229" s="38">
        <f>43000000*F229/SUM($F$4:$F$964)</f>
        <v>12187.05715635333</v>
      </c>
      <c r="V229" s="38">
        <f t="shared" si="10"/>
        <v>-4970.3761937802083</v>
      </c>
      <c r="W229" s="38">
        <f t="shared" si="11"/>
        <v>-40.409562551058329</v>
      </c>
    </row>
    <row r="230" spans="1:23" x14ac:dyDescent="0.25">
      <c r="A230" s="7" t="s">
        <v>592</v>
      </c>
      <c r="B230" s="7" t="s">
        <v>593</v>
      </c>
      <c r="C230" s="7" t="s">
        <v>315</v>
      </c>
      <c r="D230" s="8">
        <v>1770</v>
      </c>
      <c r="E230" s="8" t="s">
        <v>594</v>
      </c>
      <c r="F230" s="9">
        <v>198</v>
      </c>
      <c r="G230" s="9">
        <v>99</v>
      </c>
      <c r="H230" s="10">
        <f t="shared" si="9"/>
        <v>0.5</v>
      </c>
      <c r="I230" s="9">
        <v>48</v>
      </c>
      <c r="J230" s="10">
        <f>I230/F230</f>
        <v>0.24242424242424243</v>
      </c>
      <c r="K230" s="11">
        <v>26</v>
      </c>
      <c r="L230" s="12">
        <f>K230/F230</f>
        <v>0.13131313131313133</v>
      </c>
      <c r="M230" s="9">
        <v>54</v>
      </c>
      <c r="N230" s="16">
        <f>M230/F230</f>
        <v>0.27272727272727271</v>
      </c>
      <c r="O230" s="15">
        <f>(G230+I230+K230)*0.3/F230+M230*0.1/F230</f>
        <v>0.28939393939393937</v>
      </c>
      <c r="P230" s="36">
        <f>43000000*(O230*F230)/SUMPRODUCT($F$4:$F$964,$O$4:$O$964)</f>
        <v>26879.371416097492</v>
      </c>
      <c r="Q230" s="36">
        <f>P230/F230</f>
        <v>135.75440109140149</v>
      </c>
      <c r="R230" s="15">
        <f>(0.3*IF(H230&lt;=$H$968,H230*F230,$H$968*F230)+0.3*IF(J230&lt;=$J$968,J230*F230,$J$968*F230)+0.3*IF(L230&lt;$L$968,L230*F230,$L$968*F230)+0.1*IF(N230&lt;$N$968,N230*F230,$N$968*F230))/F230</f>
        <v>0.28939393939393937</v>
      </c>
      <c r="S230" s="37">
        <f>43000000*(R230*F230)/SUMPRODUCT($R$4:$R$964,$F$4:$F$964)</f>
        <v>27615.756487714934</v>
      </c>
      <c r="T230" s="38">
        <f>S230/F230</f>
        <v>139.47351761472189</v>
      </c>
      <c r="U230" s="38">
        <f>43000000*F230/SUM($F$4:$F$964)</f>
        <v>19618.189568763897</v>
      </c>
      <c r="V230" s="38">
        <f t="shared" si="10"/>
        <v>-7997.5669189510372</v>
      </c>
      <c r="W230" s="38">
        <f t="shared" si="11"/>
        <v>-40.391752115914059</v>
      </c>
    </row>
    <row r="231" spans="1:23" x14ac:dyDescent="0.25">
      <c r="A231" s="7" t="s">
        <v>595</v>
      </c>
      <c r="B231" s="7" t="s">
        <v>596</v>
      </c>
      <c r="C231" s="7" t="s">
        <v>597</v>
      </c>
      <c r="D231" s="8">
        <v>8400</v>
      </c>
      <c r="E231" s="8" t="s">
        <v>273</v>
      </c>
      <c r="F231" s="9">
        <v>917</v>
      </c>
      <c r="G231" s="9">
        <v>352</v>
      </c>
      <c r="H231" s="10">
        <f t="shared" si="9"/>
        <v>0.38386041439476554</v>
      </c>
      <c r="I231" s="9">
        <v>325</v>
      </c>
      <c r="J231" s="10">
        <f>I231/F231</f>
        <v>0.35441657579062158</v>
      </c>
      <c r="K231" s="11">
        <v>84</v>
      </c>
      <c r="L231" s="12">
        <f>K231/F231</f>
        <v>9.1603053435114504E-2</v>
      </c>
      <c r="M231" s="9">
        <v>365</v>
      </c>
      <c r="N231" s="16">
        <f>M231/F231</f>
        <v>0.39803707742639038</v>
      </c>
      <c r="O231" s="15">
        <f>(G231+I231+K231)*0.3/F231+M231*0.1/F231</f>
        <v>0.28876772082878949</v>
      </c>
      <c r="P231" s="36">
        <f>43000000*(O231*F231)/SUMPRODUCT($F$4:$F$964,$O$4:$O$964)</f>
        <v>124217.40926671229</v>
      </c>
      <c r="Q231" s="36">
        <f>P231/F231</f>
        <v>135.46064260273968</v>
      </c>
      <c r="R231" s="15">
        <f>(0.3*IF(H231&lt;=$H$968,H231*F231,$H$968*F231)+0.3*IF(J231&lt;=$J$968,J231*F231,$J$968*F231)+0.3*IF(L231&lt;$L$968,L231*F231,$L$968*F231)+0.1*IF(N231&lt;$N$968,N231*F231,$N$968*F231))/F231</f>
        <v>0.28876772082878949</v>
      </c>
      <c r="S231" s="37">
        <f>43000000*(R231*F231)/SUMPRODUCT($R$4:$R$964,$F$4:$F$964)</f>
        <v>127620.45930099326</v>
      </c>
      <c r="T231" s="38">
        <f>S231/F231</f>
        <v>139.17171134241357</v>
      </c>
      <c r="U231" s="38">
        <f>43000000*F231/SUM($F$4:$F$964)</f>
        <v>90857.978962406531</v>
      </c>
      <c r="V231" s="38">
        <f t="shared" si="10"/>
        <v>-36762.480338586727</v>
      </c>
      <c r="W231" s="38">
        <f t="shared" si="11"/>
        <v>-40.089945843605747</v>
      </c>
    </row>
    <row r="232" spans="1:23" x14ac:dyDescent="0.25">
      <c r="A232" s="7" t="s">
        <v>598</v>
      </c>
      <c r="B232" s="7" t="s">
        <v>599</v>
      </c>
      <c r="C232" s="7" t="s">
        <v>255</v>
      </c>
      <c r="D232" s="8">
        <v>8370</v>
      </c>
      <c r="E232" s="8" t="s">
        <v>600</v>
      </c>
      <c r="F232" s="9">
        <v>117</v>
      </c>
      <c r="G232" s="9">
        <v>47</v>
      </c>
      <c r="H232" s="10">
        <f t="shared" si="9"/>
        <v>0.40170940170940173</v>
      </c>
      <c r="I232" s="9">
        <v>45</v>
      </c>
      <c r="J232" s="10">
        <f>I232/F232</f>
        <v>0.38461538461538464</v>
      </c>
      <c r="K232" s="11">
        <v>7</v>
      </c>
      <c r="L232" s="12">
        <f>K232/F232</f>
        <v>5.9829059829059832E-2</v>
      </c>
      <c r="M232" s="9">
        <v>40</v>
      </c>
      <c r="N232" s="16">
        <f>M232/F232</f>
        <v>0.34188034188034189</v>
      </c>
      <c r="O232" s="15">
        <f>(G232+I232+K232)*0.3/F232+M232*0.1/F232</f>
        <v>0.28803418803418801</v>
      </c>
      <c r="P232" s="36">
        <f>43000000*(O232*F232)/SUMPRODUCT($F$4:$F$964,$O$4:$O$964)</f>
        <v>15808.635544895031</v>
      </c>
      <c r="Q232" s="36">
        <f>P232/F232</f>
        <v>135.11654311876094</v>
      </c>
      <c r="R232" s="15">
        <f>(0.3*IF(H232&lt;=$H$968,H232*F232,$H$968*F232)+0.3*IF(J232&lt;=$J$968,J232*F232,$J$968*F232)+0.3*IF(L232&lt;$L$968,L232*F232,$L$968*F232)+0.1*IF(N232&lt;$N$968,N232*F232,$N$968*F232))/F232</f>
        <v>0.28803418803418807</v>
      </c>
      <c r="S232" s="37">
        <f>43000000*(R232*F232)/SUMPRODUCT($R$4:$R$964,$F$4:$F$964)</f>
        <v>16241.727637626413</v>
      </c>
      <c r="T232" s="38">
        <f>S232/F232</f>
        <v>138.81818493697787</v>
      </c>
      <c r="U232" s="38">
        <f>43000000*F232/SUM($F$4:$F$964)</f>
        <v>11592.566563360484</v>
      </c>
      <c r="V232" s="38">
        <f t="shared" si="10"/>
        <v>-4649.1610742659286</v>
      </c>
      <c r="W232" s="38">
        <f t="shared" si="11"/>
        <v>-39.736419438170046</v>
      </c>
    </row>
    <row r="233" spans="1:23" x14ac:dyDescent="0.25">
      <c r="A233" s="7" t="s">
        <v>601</v>
      </c>
      <c r="B233" s="7" t="s">
        <v>602</v>
      </c>
      <c r="C233" s="7" t="s">
        <v>255</v>
      </c>
      <c r="D233" s="8">
        <v>3290</v>
      </c>
      <c r="E233" s="8" t="s">
        <v>603</v>
      </c>
      <c r="F233" s="9">
        <v>354</v>
      </c>
      <c r="G233" s="9">
        <v>142</v>
      </c>
      <c r="H233" s="10">
        <f t="shared" si="9"/>
        <v>0.40112994350282488</v>
      </c>
      <c r="I233" s="9">
        <v>135</v>
      </c>
      <c r="J233" s="10">
        <f>I233/F233</f>
        <v>0.38135593220338981</v>
      </c>
      <c r="K233" s="11">
        <v>41</v>
      </c>
      <c r="L233" s="12">
        <f>K233/F233</f>
        <v>0.11581920903954802</v>
      </c>
      <c r="M233" s="9">
        <v>65</v>
      </c>
      <c r="N233" s="16">
        <f>M233/F233</f>
        <v>0.18361581920903955</v>
      </c>
      <c r="O233" s="15">
        <f>(G233+I233+K233)*0.3/F233+M233*0.1/F233</f>
        <v>0.28785310734463276</v>
      </c>
      <c r="P233" s="36">
        <f>43000000*(O233*F233)/SUMPRODUCT($F$4:$F$964,$O$4:$O$964)</f>
        <v>47801.18581675976</v>
      </c>
      <c r="Q233" s="36">
        <f>P233/F233</f>
        <v>135.03159835242869</v>
      </c>
      <c r="R233" s="15">
        <f>(0.3*IF(H233&lt;=$H$968,H233*F233,$H$968*F233)+0.3*IF(J233&lt;=$J$968,J233*F233,$J$968*F233)+0.3*IF(L233&lt;$L$968,L233*F233,$L$968*F233)+0.1*IF(N233&lt;$N$968,N233*F233,$N$968*F233))/F233</f>
        <v>0.28785310734463276</v>
      </c>
      <c r="S233" s="37">
        <f>43000000*(R233*F233)/SUMPRODUCT($R$4:$R$964,$F$4:$F$964)</f>
        <v>49110.743212882233</v>
      </c>
      <c r="T233" s="38">
        <f>S233/F233</f>
        <v>138.73091303074077</v>
      </c>
      <c r="U233" s="38">
        <f>43000000*F233/SUM($F$4:$F$964)</f>
        <v>35074.944986577881</v>
      </c>
      <c r="V233" s="38">
        <f t="shared" si="10"/>
        <v>-14035.798226304352</v>
      </c>
      <c r="W233" s="38">
        <f t="shared" si="11"/>
        <v>-39.64914753193294</v>
      </c>
    </row>
    <row r="234" spans="1:23" x14ac:dyDescent="0.25">
      <c r="A234" s="7" t="s">
        <v>604</v>
      </c>
      <c r="B234" s="7" t="s">
        <v>605</v>
      </c>
      <c r="C234" s="7" t="s">
        <v>606</v>
      </c>
      <c r="D234" s="8">
        <v>2600</v>
      </c>
      <c r="E234" s="8" t="s">
        <v>16</v>
      </c>
      <c r="F234" s="9">
        <v>400</v>
      </c>
      <c r="G234" s="9">
        <v>80</v>
      </c>
      <c r="H234" s="10">
        <f t="shared" si="9"/>
        <v>0.2</v>
      </c>
      <c r="I234" s="9">
        <v>131</v>
      </c>
      <c r="J234" s="10">
        <f>I234/F234</f>
        <v>0.32750000000000001</v>
      </c>
      <c r="K234" s="11">
        <v>61</v>
      </c>
      <c r="L234" s="12">
        <f>K234/F234</f>
        <v>0.1525</v>
      </c>
      <c r="M234" s="9">
        <v>334</v>
      </c>
      <c r="N234" s="16">
        <f>M234/F234</f>
        <v>0.83499999999999996</v>
      </c>
      <c r="O234" s="15">
        <f>(G234+I234+K234)*0.3/F234+M234*0.1/F234</f>
        <v>0.28749999999999998</v>
      </c>
      <c r="P234" s="36">
        <f>43000000*(O234*F234)/SUMPRODUCT($F$4:$F$964,$O$4:$O$964)</f>
        <v>53946.382423232302</v>
      </c>
      <c r="Q234" s="36">
        <f>P234/F234</f>
        <v>134.86595605808077</v>
      </c>
      <c r="R234" s="15">
        <f>(0.3*IF(H234&lt;=$H$968,H234*F234,$H$968*F234)+0.3*IF(J234&lt;=$J$968,J234*F234,$J$968*F234)+0.3*IF(L234&lt;$L$968,L234*F234,$L$968*F234)+0.1*IF(N234&lt;$N$968,N234*F234,$N$968*F234))/F234</f>
        <v>0.27600493458751624</v>
      </c>
      <c r="S234" s="37">
        <f>43000000*(R234*F234)/SUMPRODUCT($R$4:$R$964,$F$4:$F$964)</f>
        <v>53208.272690935693</v>
      </c>
      <c r="T234" s="38">
        <f>S234/F234</f>
        <v>133.02068172733922</v>
      </c>
      <c r="U234" s="38">
        <f>43000000*F234/SUM($F$4:$F$964)</f>
        <v>39632.706199523025</v>
      </c>
      <c r="V234" s="38">
        <f t="shared" si="10"/>
        <v>-13575.566491412668</v>
      </c>
      <c r="W234" s="38">
        <f t="shared" si="11"/>
        <v>-33.938916228531397</v>
      </c>
    </row>
    <row r="235" spans="1:23" x14ac:dyDescent="0.25">
      <c r="A235" s="7" t="s">
        <v>607</v>
      </c>
      <c r="B235" s="7" t="s">
        <v>512</v>
      </c>
      <c r="C235" s="7" t="s">
        <v>250</v>
      </c>
      <c r="D235" s="8">
        <v>9700</v>
      </c>
      <c r="E235" s="8" t="s">
        <v>608</v>
      </c>
      <c r="F235" s="9">
        <v>180</v>
      </c>
      <c r="G235" s="9">
        <v>77</v>
      </c>
      <c r="H235" s="10">
        <f t="shared" si="9"/>
        <v>0.42777777777777776</v>
      </c>
      <c r="I235" s="9">
        <v>73</v>
      </c>
      <c r="J235" s="10">
        <f>I235/F235</f>
        <v>0.40555555555555556</v>
      </c>
      <c r="K235" s="11">
        <v>11</v>
      </c>
      <c r="L235" s="12">
        <f>K235/F235</f>
        <v>6.1111111111111109E-2</v>
      </c>
      <c r="M235" s="9">
        <v>34</v>
      </c>
      <c r="N235" s="16">
        <f>M235/F235</f>
        <v>0.18888888888888888</v>
      </c>
      <c r="O235" s="15">
        <f>(G235+I235+K235)*0.3/F235+M235*0.1/F235</f>
        <v>0.28722222222222221</v>
      </c>
      <c r="P235" s="36">
        <f>43000000*(O235*F235)/SUMPRODUCT($F$4:$F$964,$O$4:$O$964)</f>
        <v>24252.417141574875</v>
      </c>
      <c r="Q235" s="36">
        <f>P235/F235</f>
        <v>134.73565078652709</v>
      </c>
      <c r="R235" s="15">
        <f>(0.3*IF(H235&lt;=$H$968,H235*F235,$H$968*F235)+0.3*IF(J235&lt;=$J$968,J235*F235,$J$968*F235)+0.3*IF(L235&lt;$L$968,L235*F235,$L$968*F235)+0.1*IF(N235&lt;$N$968,N235*F235,$N$968*F235))/F235</f>
        <v>0.28722222222222221</v>
      </c>
      <c r="S235" s="37">
        <f>43000000*(R235*F235)/SUMPRODUCT($R$4:$R$964,$F$4:$F$964)</f>
        <v>24916.834387693929</v>
      </c>
      <c r="T235" s="38">
        <f>S235/F235</f>
        <v>138.42685770941071</v>
      </c>
      <c r="U235" s="38">
        <f>43000000*F235/SUM($F$4:$F$964)</f>
        <v>17834.717789785362</v>
      </c>
      <c r="V235" s="38">
        <f t="shared" si="10"/>
        <v>-7082.1165979085672</v>
      </c>
      <c r="W235" s="38">
        <f t="shared" si="11"/>
        <v>-39.345092210602886</v>
      </c>
    </row>
    <row r="236" spans="1:23" x14ac:dyDescent="0.25">
      <c r="A236" s="7" t="s">
        <v>609</v>
      </c>
      <c r="B236" s="7" t="s">
        <v>610</v>
      </c>
      <c r="C236" s="7" t="s">
        <v>611</v>
      </c>
      <c r="D236" s="8">
        <v>2880</v>
      </c>
      <c r="E236" s="8" t="s">
        <v>612</v>
      </c>
      <c r="F236" s="9">
        <v>216</v>
      </c>
      <c r="G236" s="9">
        <v>94</v>
      </c>
      <c r="H236" s="10">
        <f t="shared" si="9"/>
        <v>0.43518518518518517</v>
      </c>
      <c r="I236" s="9">
        <v>71</v>
      </c>
      <c r="J236" s="10">
        <f>I236/F236</f>
        <v>0.32870370370370372</v>
      </c>
      <c r="K236" s="11">
        <v>32</v>
      </c>
      <c r="L236" s="12">
        <f>K236/F236</f>
        <v>0.14814814814814814</v>
      </c>
      <c r="M236" s="9">
        <v>28</v>
      </c>
      <c r="N236" s="16">
        <f>M236/F236</f>
        <v>0.12962962962962962</v>
      </c>
      <c r="O236" s="15">
        <f>(G236+I236+K236)*0.3/F236+M236*0.1/F236</f>
        <v>0.28657407407407404</v>
      </c>
      <c r="P236" s="36">
        <f>43000000*(O236*F236)/SUMPRODUCT($F$4:$F$964,$O$4:$O$964)</f>
        <v>29037.226713026779</v>
      </c>
      <c r="Q236" s="36">
        <f>P236/F236</f>
        <v>134.43160515290177</v>
      </c>
      <c r="R236" s="15">
        <f>(0.3*IF(H236&lt;=$H$968,H236*F236,$H$968*F236)+0.3*IF(J236&lt;=$J$968,J236*F236,$J$968*F236)+0.3*IF(L236&lt;$L$968,L236*F236,$L$968*F236)+0.1*IF(N236&lt;$N$968,N236*F236,$N$968*F236))/F236</f>
        <v>0.28657407407407409</v>
      </c>
      <c r="S236" s="37">
        <f>43000000*(R236*F236)/SUMPRODUCT($R$4:$R$964,$F$4:$F$964)</f>
        <v>29832.728212732196</v>
      </c>
      <c r="T236" s="38">
        <f>S236/F236</f>
        <v>138.11448246635277</v>
      </c>
      <c r="U236" s="38">
        <f>43000000*F236/SUM($F$4:$F$964)</f>
        <v>21401.661347742433</v>
      </c>
      <c r="V236" s="38">
        <f t="shared" si="10"/>
        <v>-8431.0668649897634</v>
      </c>
      <c r="W236" s="38">
        <f t="shared" si="11"/>
        <v>-39.032716967544943</v>
      </c>
    </row>
    <row r="237" spans="1:23" x14ac:dyDescent="0.25">
      <c r="A237" s="7" t="s">
        <v>613</v>
      </c>
      <c r="B237" s="7" t="s">
        <v>614</v>
      </c>
      <c r="C237" s="7" t="s">
        <v>157</v>
      </c>
      <c r="D237" s="8">
        <v>3290</v>
      </c>
      <c r="E237" s="8" t="s">
        <v>603</v>
      </c>
      <c r="F237" s="9">
        <v>162</v>
      </c>
      <c r="G237" s="9">
        <v>65</v>
      </c>
      <c r="H237" s="10">
        <f t="shared" si="9"/>
        <v>0.40123456790123457</v>
      </c>
      <c r="I237" s="9">
        <v>60</v>
      </c>
      <c r="J237" s="10">
        <f>I237/F237</f>
        <v>0.37037037037037035</v>
      </c>
      <c r="K237" s="11">
        <v>21</v>
      </c>
      <c r="L237" s="12">
        <f>K237/F237</f>
        <v>0.12962962962962962</v>
      </c>
      <c r="M237" s="9">
        <v>25</v>
      </c>
      <c r="N237" s="16">
        <f>M237/F237</f>
        <v>0.15432098765432098</v>
      </c>
      <c r="O237" s="15">
        <f>(G237+I237+K237)*0.3/F237+M237*0.1/F237</f>
        <v>0.28580246913580248</v>
      </c>
      <c r="P237" s="36">
        <f>43000000*(O237*F237)/SUMPRODUCT($F$4:$F$964,$O$4:$O$964)</f>
        <v>21719.282662570924</v>
      </c>
      <c r="Q237" s="36">
        <f>P237/F237</f>
        <v>134.06964606525261</v>
      </c>
      <c r="R237" s="15">
        <f>(0.3*IF(H237&lt;=$H$968,H237*F237,$H$968*F237)+0.3*IF(J237&lt;=$J$968,J237*F237,$J$968*F237)+0.3*IF(L237&lt;$L$968,L237*F237,$L$968*F237)+0.1*IF(N237&lt;$N$968,N237*F237,$N$968*F237))/F237</f>
        <v>0.28580246913580243</v>
      </c>
      <c r="S237" s="37">
        <f>43000000*(R237*F237)/SUMPRODUCT($R$4:$R$964,$F$4:$F$964)</f>
        <v>22314.302362673669</v>
      </c>
      <c r="T237" s="38">
        <f>S237/F237</f>
        <v>137.74260717699795</v>
      </c>
      <c r="U237" s="38">
        <f>43000000*F237/SUM($F$4:$F$964)</f>
        <v>16051.246010806824</v>
      </c>
      <c r="V237" s="38">
        <f t="shared" si="10"/>
        <v>-6263.0563518668441</v>
      </c>
      <c r="W237" s="38">
        <f t="shared" si="11"/>
        <v>-38.660841678190124</v>
      </c>
    </row>
    <row r="238" spans="1:23" x14ac:dyDescent="0.25">
      <c r="A238" s="7" t="s">
        <v>615</v>
      </c>
      <c r="B238" s="7" t="s">
        <v>616</v>
      </c>
      <c r="C238" s="7" t="s">
        <v>135</v>
      </c>
      <c r="D238" s="8">
        <v>8400</v>
      </c>
      <c r="E238" s="8" t="s">
        <v>273</v>
      </c>
      <c r="F238" s="9">
        <v>176</v>
      </c>
      <c r="G238" s="9">
        <v>46</v>
      </c>
      <c r="H238" s="10">
        <f t="shared" si="9"/>
        <v>0.26136363636363635</v>
      </c>
      <c r="I238" s="9">
        <v>71</v>
      </c>
      <c r="J238" s="10">
        <f>I238/F238</f>
        <v>0.40340909090909088</v>
      </c>
      <c r="K238" s="11">
        <v>19</v>
      </c>
      <c r="L238" s="12">
        <f>K238/F238</f>
        <v>0.10795454545454546</v>
      </c>
      <c r="M238" s="9">
        <v>94</v>
      </c>
      <c r="N238" s="16">
        <f>M238/F238</f>
        <v>0.53409090909090906</v>
      </c>
      <c r="O238" s="15">
        <f>(G238+I238+K238)*0.3/F238+M238*0.1/F238</f>
        <v>0.28522727272727272</v>
      </c>
      <c r="P238" s="36">
        <f>43000000*(O238*F238)/SUMPRODUCT($F$4:$F$964,$O$4:$O$964)</f>
        <v>23548.768675184889</v>
      </c>
      <c r="Q238" s="36">
        <f>P238/F238</f>
        <v>133.79982201809597</v>
      </c>
      <c r="R238" s="15">
        <f>(0.3*IF(H238&lt;=$H$968,H238*F238,$H$968*F238)+0.3*IF(J238&lt;=$J$968,J238*F238,$J$968*F238)+0.3*IF(L238&lt;$L$968,L238*F238,$L$968*F238)+0.1*IF(N238&lt;$N$968,N238*F238,$N$968*F238))/F238</f>
        <v>0.28522727272727272</v>
      </c>
      <c r="S238" s="37">
        <f>43000000*(R238*F238)/SUMPRODUCT($R$4:$R$964,$F$4:$F$964)</f>
        <v>24193.908825188304</v>
      </c>
      <c r="T238" s="38">
        <f>S238/F238</f>
        <v>137.46539105220629</v>
      </c>
      <c r="U238" s="38">
        <f>43000000*F238/SUM($F$4:$F$964)</f>
        <v>17438.390727790131</v>
      </c>
      <c r="V238" s="38">
        <f t="shared" si="10"/>
        <v>-6755.5180973981733</v>
      </c>
      <c r="W238" s="38">
        <f t="shared" si="11"/>
        <v>-38.38362555339846</v>
      </c>
    </row>
    <row r="239" spans="1:23" x14ac:dyDescent="0.25">
      <c r="A239" s="7" t="s">
        <v>617</v>
      </c>
      <c r="B239" s="7" t="s">
        <v>618</v>
      </c>
      <c r="C239" s="7" t="s">
        <v>60</v>
      </c>
      <c r="D239" s="8">
        <v>2150</v>
      </c>
      <c r="E239" s="8" t="s">
        <v>619</v>
      </c>
      <c r="F239" s="9">
        <v>796</v>
      </c>
      <c r="G239" s="9">
        <v>235</v>
      </c>
      <c r="H239" s="10">
        <f t="shared" si="9"/>
        <v>0.29522613065326631</v>
      </c>
      <c r="I239" s="9">
        <v>276</v>
      </c>
      <c r="J239" s="10">
        <f>I239/F239</f>
        <v>0.34673366834170855</v>
      </c>
      <c r="K239" s="11">
        <v>76</v>
      </c>
      <c r="L239" s="12">
        <f>K239/F239</f>
        <v>9.5477386934673364E-2</v>
      </c>
      <c r="M239" s="9">
        <v>509</v>
      </c>
      <c r="N239" s="16">
        <f>M239/F239</f>
        <v>0.63944723618090449</v>
      </c>
      <c r="O239" s="15">
        <f>(G239+I239+K239)*0.3/F239+M239*0.1/F239</f>
        <v>0.28517587939698491</v>
      </c>
      <c r="P239" s="36">
        <f>43000000*(O239*F239)/SUMPRODUCT($F$4:$F$964,$O$4:$O$964)</f>
        <v>106485.46791368465</v>
      </c>
      <c r="Q239" s="36">
        <f>P239/F239</f>
        <v>133.77571345940282</v>
      </c>
      <c r="R239" s="15">
        <f>(0.3*IF(H239&lt;=$H$968,H239*F239,$H$968*F239)+0.3*IF(J239&lt;=$J$968,J239*F239,$J$968*F239)+0.3*IF(L239&lt;$L$968,L239*F239,$L$968*F239)+0.1*IF(N239&lt;$N$968,N239*F239,$N$968*F239))/F239</f>
        <v>0.28517587939698491</v>
      </c>
      <c r="S239" s="37">
        <f>43000000*(R239*F239)/SUMPRODUCT($R$4:$R$964,$F$4:$F$964)</f>
        <v>109402.73512585148</v>
      </c>
      <c r="T239" s="38">
        <f>S239/F239</f>
        <v>137.44062201740135</v>
      </c>
      <c r="U239" s="38">
        <f>43000000*F239/SUM($F$4:$F$964)</f>
        <v>78869.085337050827</v>
      </c>
      <c r="V239" s="38">
        <f t="shared" si="10"/>
        <v>-30533.649788800656</v>
      </c>
      <c r="W239" s="38">
        <f t="shared" si="11"/>
        <v>-38.358856518593527</v>
      </c>
    </row>
    <row r="240" spans="1:23" x14ac:dyDescent="0.25">
      <c r="A240" s="7" t="s">
        <v>620</v>
      </c>
      <c r="B240" s="7" t="s">
        <v>621</v>
      </c>
      <c r="C240" s="7" t="s">
        <v>260</v>
      </c>
      <c r="D240" s="8">
        <v>1150</v>
      </c>
      <c r="E240" s="8" t="s">
        <v>165</v>
      </c>
      <c r="F240" s="9">
        <v>600</v>
      </c>
      <c r="G240" s="9">
        <v>74</v>
      </c>
      <c r="H240" s="10">
        <f t="shared" si="9"/>
        <v>0.12333333333333334</v>
      </c>
      <c r="I240" s="9">
        <v>54</v>
      </c>
      <c r="J240" s="10">
        <f>I240/F240</f>
        <v>0.09</v>
      </c>
      <c r="K240" s="11">
        <v>358</v>
      </c>
      <c r="L240" s="12">
        <f>K240/F240</f>
        <v>0.59666666666666668</v>
      </c>
      <c r="M240" s="9">
        <v>248</v>
      </c>
      <c r="N240" s="16">
        <f>M240/F240</f>
        <v>0.41333333333333333</v>
      </c>
      <c r="O240" s="15">
        <f>(G240+I240+K240)*0.3/F240+M240*0.1/F240</f>
        <v>0.28433333333333333</v>
      </c>
      <c r="P240" s="36">
        <f>43000000*(O240*F240)/SUMPRODUCT($F$4:$F$964,$O$4:$O$964)</f>
        <v>80028.285577421149</v>
      </c>
      <c r="Q240" s="36">
        <f>P240/F240</f>
        <v>133.38047596236859</v>
      </c>
      <c r="R240" s="15">
        <f>(0.3*IF(H240&lt;=$H$968,H240*F240,$H$968*F240)+0.3*IF(J240&lt;=$J$968,J240*F240,$J$968*F240)+0.3*IF(L240&lt;$L$968,L240*F240,$L$968*F240)+0.1*IF(N240&lt;$N$968,N240*F240,$N$968*F240))/F240</f>
        <v>0.24216556985003326</v>
      </c>
      <c r="S240" s="37">
        <f>43000000*(R240*F240)/SUMPRODUCT($R$4:$R$964,$F$4:$F$964)</f>
        <v>70027.072321332365</v>
      </c>
      <c r="T240" s="38">
        <f>S240/F240</f>
        <v>116.71178720222061</v>
      </c>
      <c r="U240" s="38">
        <f>43000000*F240/SUM($F$4:$F$964)</f>
        <v>59449.059299284534</v>
      </c>
      <c r="V240" s="38">
        <f t="shared" si="10"/>
        <v>-10578.013022047831</v>
      </c>
      <c r="W240" s="38">
        <f t="shared" si="11"/>
        <v>-17.63002170341278</v>
      </c>
    </row>
    <row r="241" spans="1:23" x14ac:dyDescent="0.25">
      <c r="A241" s="7" t="s">
        <v>622</v>
      </c>
      <c r="B241" s="7" t="s">
        <v>623</v>
      </c>
      <c r="C241" s="7" t="s">
        <v>624</v>
      </c>
      <c r="D241" s="8">
        <v>8790</v>
      </c>
      <c r="E241" s="8" t="s">
        <v>582</v>
      </c>
      <c r="F241" s="9">
        <v>257</v>
      </c>
      <c r="G241" s="9">
        <v>114</v>
      </c>
      <c r="H241" s="10">
        <f t="shared" si="9"/>
        <v>0.44357976653696496</v>
      </c>
      <c r="I241" s="9">
        <v>101</v>
      </c>
      <c r="J241" s="10">
        <f>I241/F241</f>
        <v>0.39299610894941633</v>
      </c>
      <c r="K241" s="11">
        <v>22</v>
      </c>
      <c r="L241" s="12">
        <f>K241/F241</f>
        <v>8.5603112840466927E-2</v>
      </c>
      <c r="M241" s="9">
        <v>19</v>
      </c>
      <c r="N241" s="16">
        <f>M241/F241</f>
        <v>7.3929961089494164E-2</v>
      </c>
      <c r="O241" s="15">
        <f>(G241+I241+K241)*0.3/F241+M241*0.1/F241</f>
        <v>0.28404669260700383</v>
      </c>
      <c r="P241" s="36">
        <f>43000000*(O241*F241)/SUMPRODUCT($F$4:$F$964,$O$4:$O$964)</f>
        <v>34244.225364312682</v>
      </c>
      <c r="Q241" s="36">
        <f>P241/F241</f>
        <v>133.24601309071082</v>
      </c>
      <c r="R241" s="15">
        <f>(0.3*IF(H241&lt;=$H$968,H241*F241,$H$968*F241)+0.3*IF(J241&lt;=$J$968,J241*F241,$J$968*F241)+0.3*IF(L241&lt;$L$968,L241*F241,$L$968*F241)+0.1*IF(N241&lt;$N$968,N241*F241,$N$968*F241))/F241</f>
        <v>0.28404669260700388</v>
      </c>
      <c r="S241" s="37">
        <f>43000000*(R241*F241)/SUMPRODUCT($R$4:$R$964,$F$4:$F$964)</f>
        <v>35182.377375273827</v>
      </c>
      <c r="T241" s="38">
        <f>S241/F241</f>
        <v>136.89641002052073</v>
      </c>
      <c r="U241" s="38">
        <f>43000000*F241/SUM($F$4:$F$964)</f>
        <v>25464.013733193544</v>
      </c>
      <c r="V241" s="38">
        <f t="shared" si="10"/>
        <v>-9718.3636420802832</v>
      </c>
      <c r="W241" s="38">
        <f t="shared" si="11"/>
        <v>-37.814644521712907</v>
      </c>
    </row>
    <row r="242" spans="1:23" x14ac:dyDescent="0.25">
      <c r="A242" s="7" t="s">
        <v>625</v>
      </c>
      <c r="B242" s="7" t="s">
        <v>626</v>
      </c>
      <c r="C242" s="7" t="s">
        <v>627</v>
      </c>
      <c r="D242" s="8">
        <v>9060</v>
      </c>
      <c r="E242" s="8" t="s">
        <v>628</v>
      </c>
      <c r="F242" s="9">
        <v>159</v>
      </c>
      <c r="G242" s="9">
        <v>65</v>
      </c>
      <c r="H242" s="10">
        <f t="shared" si="9"/>
        <v>0.4088050314465409</v>
      </c>
      <c r="I242" s="9">
        <v>44</v>
      </c>
      <c r="J242" s="10">
        <f>I242/F242</f>
        <v>0.27672955974842767</v>
      </c>
      <c r="K242" s="11">
        <v>14</v>
      </c>
      <c r="L242" s="12">
        <f>K242/F242</f>
        <v>8.8050314465408799E-2</v>
      </c>
      <c r="M242" s="9">
        <v>82</v>
      </c>
      <c r="N242" s="16">
        <f>M242/F242</f>
        <v>0.51572327044025157</v>
      </c>
      <c r="O242" s="15">
        <f>(G242+I242+K242)*0.3/F242+M242*0.1/F242</f>
        <v>0.28364779874213836</v>
      </c>
      <c r="P242" s="36">
        <f>43000000*(O242*F242)/SUMPRODUCT($F$4:$F$964,$O$4:$O$964)</f>
        <v>21156.363889458935</v>
      </c>
      <c r="Q242" s="36">
        <f>P242/F242</f>
        <v>133.05889238653418</v>
      </c>
      <c r="R242" s="15">
        <f>(0.3*IF(H242&lt;=$H$968,H242*F242,$H$968*F242)+0.3*IF(J242&lt;=$J$968,J242*F242,$J$968*F242)+0.3*IF(L242&lt;$L$968,L242*F242,$L$968*F242)+0.1*IF(N242&lt;$N$968,N242*F242,$N$968*F242))/F242</f>
        <v>0.28364779874213841</v>
      </c>
      <c r="S242" s="37">
        <f>43000000*(R242*F242)/SUMPRODUCT($R$4:$R$964,$F$4:$F$964)</f>
        <v>21735.96191266918</v>
      </c>
      <c r="T242" s="38">
        <f>S242/F242</f>
        <v>136.70416297276213</v>
      </c>
      <c r="U242" s="38">
        <f>43000000*F242/SUM($F$4:$F$964)</f>
        <v>15754.000714310403</v>
      </c>
      <c r="V242" s="38">
        <f t="shared" si="10"/>
        <v>-5981.9611983587765</v>
      </c>
      <c r="W242" s="38">
        <f t="shared" si="11"/>
        <v>-37.622397473954308</v>
      </c>
    </row>
    <row r="243" spans="1:23" x14ac:dyDescent="0.25">
      <c r="A243" s="7" t="s">
        <v>629</v>
      </c>
      <c r="B243" s="7" t="s">
        <v>630</v>
      </c>
      <c r="C243" s="7" t="s">
        <v>37</v>
      </c>
      <c r="D243" s="8">
        <v>9500</v>
      </c>
      <c r="E243" s="8" t="s">
        <v>631</v>
      </c>
      <c r="F243" s="9">
        <v>275</v>
      </c>
      <c r="G243" s="9">
        <v>109</v>
      </c>
      <c r="H243" s="10">
        <f t="shared" si="9"/>
        <v>0.39636363636363636</v>
      </c>
      <c r="I243" s="9">
        <v>68</v>
      </c>
      <c r="J243" s="10">
        <f>I243/F243</f>
        <v>0.24727272727272728</v>
      </c>
      <c r="K243" s="11">
        <v>64</v>
      </c>
      <c r="L243" s="12">
        <f>K243/F243</f>
        <v>0.23272727272727273</v>
      </c>
      <c r="M243" s="9">
        <v>56</v>
      </c>
      <c r="N243" s="16">
        <f>M243/F243</f>
        <v>0.20363636363636364</v>
      </c>
      <c r="O243" s="15">
        <f>(G243+I243+K243)*0.3/F243+M243*0.1/F243</f>
        <v>0.28327272727272729</v>
      </c>
      <c r="P243" s="36">
        <f>43000000*(O243*F243)/SUMPRODUCT($F$4:$F$964,$O$4:$O$964)</f>
        <v>36542.810354519977</v>
      </c>
      <c r="Q243" s="36">
        <f>P243/F243</f>
        <v>132.882946743709</v>
      </c>
      <c r="R243" s="15">
        <f>(0.3*IF(H243&lt;=$H$968,H243*F243,$H$968*F243)+0.3*IF(J243&lt;=$J$968,J243*F243,$J$968*F243)+0.3*IF(L243&lt;$L$968,L243*F243,$L$968*F243)+0.1*IF(N243&lt;$N$968,N243*F243,$N$968*F243))/F243</f>
        <v>0.28327272727272723</v>
      </c>
      <c r="S243" s="37">
        <f>43000000*(R243*F243)/SUMPRODUCT($R$4:$R$964,$F$4:$F$964)</f>
        <v>37543.934212792199</v>
      </c>
      <c r="T243" s="38">
        <f>S243/F243</f>
        <v>136.52339713742617</v>
      </c>
      <c r="U243" s="38">
        <f>43000000*F243/SUM($F$4:$F$964)</f>
        <v>27247.485512172079</v>
      </c>
      <c r="V243" s="38">
        <f t="shared" si="10"/>
        <v>-10296.44870062012</v>
      </c>
      <c r="W243" s="38">
        <f t="shared" si="11"/>
        <v>-37.441631638618347</v>
      </c>
    </row>
    <row r="244" spans="1:23" x14ac:dyDescent="0.25">
      <c r="A244" s="7" t="s">
        <v>632</v>
      </c>
      <c r="B244" s="7" t="s">
        <v>245</v>
      </c>
      <c r="C244" s="7" t="s">
        <v>267</v>
      </c>
      <c r="D244" s="8">
        <v>2800</v>
      </c>
      <c r="E244" s="8" t="s">
        <v>169</v>
      </c>
      <c r="F244" s="9">
        <v>785</v>
      </c>
      <c r="G244" s="9">
        <v>201</v>
      </c>
      <c r="H244" s="10">
        <f t="shared" si="9"/>
        <v>0.25605095541401274</v>
      </c>
      <c r="I244" s="9">
        <v>280</v>
      </c>
      <c r="J244" s="10">
        <f>I244/F244</f>
        <v>0.35668789808917195</v>
      </c>
      <c r="K244" s="11">
        <v>136</v>
      </c>
      <c r="L244" s="12">
        <f>K244/F244</f>
        <v>0.17324840764331209</v>
      </c>
      <c r="M244" s="9">
        <v>357</v>
      </c>
      <c r="N244" s="16">
        <f>M244/F244</f>
        <v>0.45477707006369428</v>
      </c>
      <c r="O244" s="15">
        <f>(G244+I244+K244)*0.3/F244+M244*0.1/F244</f>
        <v>0.28127388535031844</v>
      </c>
      <c r="P244" s="36">
        <f>43000000*(O244*F244)/SUMPRODUCT($F$4:$F$964,$O$4:$O$964)</f>
        <v>103577.05425260605</v>
      </c>
      <c r="Q244" s="36">
        <f>P244/F244</f>
        <v>131.94529204153636</v>
      </c>
      <c r="R244" s="15">
        <f>(0.3*IF(H244&lt;=$H$968,H244*F244,$H$968*F244)+0.3*IF(J244&lt;=$J$968,J244*F244,$J$968*F244)+0.3*IF(L244&lt;$L$968,L244*F244,$L$968*F244)+0.1*IF(N244&lt;$N$968,N244*F244,$N$968*F244))/F244</f>
        <v>0.2812738853503185</v>
      </c>
      <c r="S244" s="37">
        <f>43000000*(R244*F244)/SUMPRODUCT($R$4:$R$964,$F$4:$F$964)</f>
        <v>106414.64280082824</v>
      </c>
      <c r="T244" s="38">
        <f>S244/F244</f>
        <v>135.56005452334807</v>
      </c>
      <c r="U244" s="38">
        <f>43000000*F244/SUM($F$4:$F$964)</f>
        <v>77779.185916563933</v>
      </c>
      <c r="V244" s="38">
        <f t="shared" si="10"/>
        <v>-28635.456884264306</v>
      </c>
      <c r="W244" s="38">
        <f t="shared" si="11"/>
        <v>-36.478289024540246</v>
      </c>
    </row>
    <row r="245" spans="1:23" x14ac:dyDescent="0.25">
      <c r="A245" s="7" t="s">
        <v>633</v>
      </c>
      <c r="B245" s="7" t="s">
        <v>634</v>
      </c>
      <c r="C245" s="7" t="s">
        <v>54</v>
      </c>
      <c r="D245" s="8">
        <v>9041</v>
      </c>
      <c r="E245" s="8" t="s">
        <v>66</v>
      </c>
      <c r="F245" s="9">
        <v>268</v>
      </c>
      <c r="G245" s="9">
        <v>88</v>
      </c>
      <c r="H245" s="10">
        <f t="shared" si="9"/>
        <v>0.32835820895522388</v>
      </c>
      <c r="I245" s="9">
        <v>101</v>
      </c>
      <c r="J245" s="10">
        <f>I245/F245</f>
        <v>0.37686567164179102</v>
      </c>
      <c r="K245" s="11">
        <v>28</v>
      </c>
      <c r="L245" s="12">
        <f>K245/F245</f>
        <v>0.1044776119402985</v>
      </c>
      <c r="M245" s="9">
        <v>101</v>
      </c>
      <c r="N245" s="16">
        <f>M245/F245</f>
        <v>0.37686567164179102</v>
      </c>
      <c r="O245" s="15">
        <f>(G245+I245+K245)*0.3/F245+M245*0.1/F245</f>
        <v>0.28059701492537309</v>
      </c>
      <c r="P245" s="36">
        <f>43000000*(O245*F245)/SUMPRODUCT($F$4:$F$964,$O$4:$O$964)</f>
        <v>35276.243115017991</v>
      </c>
      <c r="Q245" s="36">
        <f>P245/F245</f>
        <v>131.62777281723132</v>
      </c>
      <c r="R245" s="15">
        <f>(0.3*IF(H245&lt;=$H$968,H245*F245,$H$968*F245)+0.3*IF(J245&lt;=$J$968,J245*F245,$J$968*F245)+0.3*IF(L245&lt;$L$968,L245*F245,$L$968*F245)+0.1*IF(N245&lt;$N$968,N245*F245,$N$968*F245))/F245</f>
        <v>0.28059701492537309</v>
      </c>
      <c r="S245" s="37">
        <f>43000000*(R245*F245)/SUMPRODUCT($R$4:$R$964,$F$4:$F$964)</f>
        <v>36242.668200282074</v>
      </c>
      <c r="T245" s="38">
        <f>S245/F245</f>
        <v>135.2338365682167</v>
      </c>
      <c r="U245" s="38">
        <f>43000000*F245/SUM($F$4:$F$964)</f>
        <v>26553.913153680427</v>
      </c>
      <c r="V245" s="38">
        <f t="shared" si="10"/>
        <v>-9688.7550466016473</v>
      </c>
      <c r="W245" s="38">
        <f t="shared" si="11"/>
        <v>-36.152071069408876</v>
      </c>
    </row>
    <row r="246" spans="1:23" x14ac:dyDescent="0.25">
      <c r="A246" s="7" t="s">
        <v>635</v>
      </c>
      <c r="B246" s="7" t="s">
        <v>245</v>
      </c>
      <c r="C246" s="7" t="s">
        <v>267</v>
      </c>
      <c r="D246" s="8">
        <v>2800</v>
      </c>
      <c r="E246" s="8" t="s">
        <v>169</v>
      </c>
      <c r="F246" s="9">
        <v>669</v>
      </c>
      <c r="G246" s="9">
        <v>217</v>
      </c>
      <c r="H246" s="10">
        <f t="shared" si="9"/>
        <v>0.32436472346786249</v>
      </c>
      <c r="I246" s="9">
        <v>244</v>
      </c>
      <c r="J246" s="10">
        <f>I246/F246</f>
        <v>0.36472346786248133</v>
      </c>
      <c r="K246" s="11">
        <v>75</v>
      </c>
      <c r="L246" s="12">
        <f>K246/F246</f>
        <v>0.11210762331838565</v>
      </c>
      <c r="M246" s="9">
        <v>268</v>
      </c>
      <c r="N246" s="16">
        <f>M246/F246</f>
        <v>0.40059790732436473</v>
      </c>
      <c r="O246" s="15">
        <f>(G246+I246+K246)*0.3/F246+M246*0.1/F246</f>
        <v>0.28041853512705528</v>
      </c>
      <c r="P246" s="36">
        <f>43000000*(O246*F246)/SUMPRODUCT($F$4:$F$964,$O$4:$O$964)</f>
        <v>88002.968196507674</v>
      </c>
      <c r="Q246" s="36">
        <f>P246/F246</f>
        <v>131.54404812631938</v>
      </c>
      <c r="R246" s="15">
        <f>(0.3*IF(H246&lt;=$H$968,H246*F246,$H$968*F246)+0.3*IF(J246&lt;=$J$968,J246*F246,$J$968*F246)+0.3*IF(L246&lt;$L$968,L246*F246,$L$968*F246)+0.1*IF(N246&lt;$N$968,N246*F246,$N$968*F246))/F246</f>
        <v>0.28041853512705534</v>
      </c>
      <c r="S246" s="37">
        <f>43000000*(R246*F246)/SUMPRODUCT($R$4:$R$964,$F$4:$F$964)</f>
        <v>90413.890350703703</v>
      </c>
      <c r="T246" s="38">
        <f>S246/F246</f>
        <v>135.14781816248686</v>
      </c>
      <c r="U246" s="38">
        <f>43000000*F246/SUM($F$4:$F$964)</f>
        <v>66285.701118702258</v>
      </c>
      <c r="V246" s="38">
        <f t="shared" si="10"/>
        <v>-24128.189232001445</v>
      </c>
      <c r="W246" s="38">
        <f t="shared" si="11"/>
        <v>-36.066052663679031</v>
      </c>
    </row>
    <row r="247" spans="1:23" x14ac:dyDescent="0.25">
      <c r="A247" s="7" t="s">
        <v>636</v>
      </c>
      <c r="B247" s="7" t="s">
        <v>637</v>
      </c>
      <c r="C247" s="7" t="s">
        <v>180</v>
      </c>
      <c r="D247" s="8">
        <v>8630</v>
      </c>
      <c r="E247" s="8" t="s">
        <v>638</v>
      </c>
      <c r="F247" s="9">
        <v>405</v>
      </c>
      <c r="G247" s="9">
        <v>133</v>
      </c>
      <c r="H247" s="10">
        <f t="shared" si="9"/>
        <v>0.32839506172839505</v>
      </c>
      <c r="I247" s="9">
        <v>173</v>
      </c>
      <c r="J247" s="10">
        <f>I247/F247</f>
        <v>0.42716049382716048</v>
      </c>
      <c r="K247" s="11">
        <v>28</v>
      </c>
      <c r="L247" s="12">
        <f>K247/F247</f>
        <v>6.9135802469135796E-2</v>
      </c>
      <c r="M247" s="9">
        <v>129</v>
      </c>
      <c r="N247" s="16">
        <f>M247/F247</f>
        <v>0.31851851851851853</v>
      </c>
      <c r="O247" s="15">
        <f>(G247+I247+K247)*0.3/F247+M247*0.1/F247</f>
        <v>0.27925925925925926</v>
      </c>
      <c r="P247" s="36">
        <f>43000000*(O247*F247)/SUMPRODUCT($F$4:$F$964,$O$4:$O$964)</f>
        <v>53055.094365804995</v>
      </c>
      <c r="Q247" s="36">
        <f>P247/F247</f>
        <v>131.00023300198765</v>
      </c>
      <c r="R247" s="15">
        <f>(0.3*IF(H247&lt;=$H$968,H247*F247,$H$968*F247)+0.3*IF(J247&lt;=$J$968,J247*F247,$J$968*F247)+0.3*IF(L247&lt;$L$968,L247*F247,$L$968*F247)+0.1*IF(N247&lt;$N$968,N247*F247,$N$968*F247))/F247</f>
        <v>0.27925925925925926</v>
      </c>
      <c r="S247" s="37">
        <f>43000000*(R247*F247)/SUMPRODUCT($R$4:$R$964,$F$4:$F$964)</f>
        <v>54508.587412924244</v>
      </c>
      <c r="T247" s="38">
        <f>S247/F247</f>
        <v>134.58910472326974</v>
      </c>
      <c r="U247" s="38">
        <f>43000000*F247/SUM($F$4:$F$964)</f>
        <v>40128.115027017062</v>
      </c>
      <c r="V247" s="38">
        <f t="shared" si="10"/>
        <v>-14380.472385907182</v>
      </c>
      <c r="W247" s="38">
        <f t="shared" si="11"/>
        <v>-35.507339224461916</v>
      </c>
    </row>
    <row r="248" spans="1:23" x14ac:dyDescent="0.25">
      <c r="A248" s="7" t="s">
        <v>639</v>
      </c>
      <c r="B248" s="7" t="s">
        <v>640</v>
      </c>
      <c r="C248" s="7" t="s">
        <v>255</v>
      </c>
      <c r="D248" s="8">
        <v>3800</v>
      </c>
      <c r="E248" s="8" t="s">
        <v>547</v>
      </c>
      <c r="F248" s="9">
        <v>202</v>
      </c>
      <c r="G248" s="9">
        <v>45</v>
      </c>
      <c r="H248" s="10">
        <f t="shared" si="9"/>
        <v>0.22277227722772278</v>
      </c>
      <c r="I248" s="9">
        <v>86</v>
      </c>
      <c r="J248" s="10">
        <f>I248/F248</f>
        <v>0.42574257425742573</v>
      </c>
      <c r="K248" s="11">
        <v>35</v>
      </c>
      <c r="L248" s="12">
        <f>K248/F248</f>
        <v>0.17326732673267325</v>
      </c>
      <c r="M248" s="9">
        <v>64</v>
      </c>
      <c r="N248" s="16">
        <f>M248/F248</f>
        <v>0.31683168316831684</v>
      </c>
      <c r="O248" s="15">
        <f>(G248+I248+K248)*0.3/F248+M248*0.1/F248</f>
        <v>0.27821782178217824</v>
      </c>
      <c r="P248" s="36">
        <f>43000000*(O248*F248)/SUMPRODUCT($F$4:$F$964,$O$4:$O$964)</f>
        <v>26363.362540744834</v>
      </c>
      <c r="Q248" s="36">
        <f>P248/F248</f>
        <v>130.51169574626155</v>
      </c>
      <c r="R248" s="15">
        <f>(0.3*IF(H248&lt;=$H$968,H248*F248,$H$968*F248)+0.3*IF(J248&lt;=$J$968,J248*F248,$J$968*F248)+0.3*IF(L248&lt;$L$968,L248*F248,$L$968*F248)+0.1*IF(N248&lt;$N$968,N248*F248,$N$968*F248))/F248</f>
        <v>0.27821782178217819</v>
      </c>
      <c r="S248" s="37">
        <f>43000000*(R248*F248)/SUMPRODUCT($R$4:$R$964,$F$4:$F$964)</f>
        <v>27085.611075210811</v>
      </c>
      <c r="T248" s="38">
        <f>S248/F248</f>
        <v>134.08718354064757</v>
      </c>
      <c r="U248" s="38">
        <f>43000000*F248/SUM($F$4:$F$964)</f>
        <v>20014.516630759128</v>
      </c>
      <c r="V248" s="38">
        <f t="shared" si="10"/>
        <v>-7071.0944444516826</v>
      </c>
      <c r="W248" s="38">
        <f t="shared" si="11"/>
        <v>-35.005418041839746</v>
      </c>
    </row>
    <row r="249" spans="1:23" x14ac:dyDescent="0.25">
      <c r="A249" s="7" t="s">
        <v>641</v>
      </c>
      <c r="B249" s="7" t="s">
        <v>642</v>
      </c>
      <c r="C249" s="7" t="s">
        <v>530</v>
      </c>
      <c r="D249" s="8">
        <v>9400</v>
      </c>
      <c r="E249" s="8" t="s">
        <v>643</v>
      </c>
      <c r="F249" s="9">
        <v>367</v>
      </c>
      <c r="G249" s="9">
        <v>120</v>
      </c>
      <c r="H249" s="10">
        <f t="shared" si="9"/>
        <v>0.32697547683923706</v>
      </c>
      <c r="I249" s="9">
        <v>132</v>
      </c>
      <c r="J249" s="10">
        <f>I249/F249</f>
        <v>0.35967302452316074</v>
      </c>
      <c r="K249" s="11">
        <v>56</v>
      </c>
      <c r="L249" s="12">
        <f>K249/F249</f>
        <v>0.15258855585831063</v>
      </c>
      <c r="M249" s="9">
        <v>96</v>
      </c>
      <c r="N249" s="16">
        <f>M249/F249</f>
        <v>0.26158038147138962</v>
      </c>
      <c r="O249" s="15">
        <f>(G249+I249+K249)*0.3/F249+M249*0.1/F249</f>
        <v>0.27792915531335149</v>
      </c>
      <c r="P249" s="36">
        <f>43000000*(O249*F249)/SUMPRODUCT($F$4:$F$964,$O$4:$O$964)</f>
        <v>47848.095714519091</v>
      </c>
      <c r="Q249" s="36">
        <f>P249/F249</f>
        <v>130.37628260086947</v>
      </c>
      <c r="R249" s="15">
        <f>(0.3*IF(H249&lt;=$H$968,H249*F249,$H$968*F249)+0.3*IF(J249&lt;=$J$968,J249*F249,$J$968*F249)+0.3*IF(L249&lt;$L$968,L249*F249,$L$968*F249)+0.1*IF(N249&lt;$N$968,N249*F249,$N$968*F249))/F249</f>
        <v>0.27792915531335144</v>
      </c>
      <c r="S249" s="37">
        <f>43000000*(R249*F249)/SUMPRODUCT($R$4:$R$964,$F$4:$F$964)</f>
        <v>49158.938250382598</v>
      </c>
      <c r="T249" s="38">
        <f>S249/F249</f>
        <v>133.94806062774549</v>
      </c>
      <c r="U249" s="38">
        <f>43000000*F249/SUM($F$4:$F$964)</f>
        <v>36363.007938062372</v>
      </c>
      <c r="V249" s="38">
        <f t="shared" si="10"/>
        <v>-12795.930312320226</v>
      </c>
      <c r="W249" s="38">
        <f t="shared" si="11"/>
        <v>-34.866295128937665</v>
      </c>
    </row>
    <row r="250" spans="1:23" x14ac:dyDescent="0.25">
      <c r="A250" s="7" t="s">
        <v>644</v>
      </c>
      <c r="B250" s="7" t="s">
        <v>645</v>
      </c>
      <c r="C250" s="7" t="s">
        <v>646</v>
      </c>
      <c r="D250" s="8">
        <v>3980</v>
      </c>
      <c r="E250" s="8" t="s">
        <v>647</v>
      </c>
      <c r="F250" s="9">
        <v>121</v>
      </c>
      <c r="G250" s="9">
        <v>43</v>
      </c>
      <c r="H250" s="10">
        <f t="shared" si="9"/>
        <v>0.35537190082644626</v>
      </c>
      <c r="I250" s="9">
        <v>53</v>
      </c>
      <c r="J250" s="10">
        <f>I250/F250</f>
        <v>0.43801652892561982</v>
      </c>
      <c r="K250" s="11">
        <v>14</v>
      </c>
      <c r="L250" s="12">
        <f>K250/F250</f>
        <v>0.11570247933884298</v>
      </c>
      <c r="M250" s="9">
        <v>4</v>
      </c>
      <c r="N250" s="16">
        <f>M250/F250</f>
        <v>3.3057851239669422E-2</v>
      </c>
      <c r="O250" s="15">
        <f>(G250+I250+K250)*0.3/F250+M250*0.1/F250</f>
        <v>0.27603305785123966</v>
      </c>
      <c r="P250" s="36">
        <f>43000000*(O250*F250)/SUMPRODUCT($F$4:$F$964,$O$4:$O$964)</f>
        <v>15667.905851617037</v>
      </c>
      <c r="Q250" s="36">
        <f>P250/F250</f>
        <v>129.48682521997551</v>
      </c>
      <c r="R250" s="15">
        <f>(0.3*IF(H250&lt;=$H$968,H250*F250,$H$968*F250)+0.3*IF(J250&lt;=$J$968,J250*F250,$J$968*F250)+0.3*IF(L250&lt;$L$968,L250*F250,$L$968*F250)+0.1*IF(N250&lt;$N$968,N250*F250,$N$968*F250))/F250</f>
        <v>0.27603305785123966</v>
      </c>
      <c r="S250" s="37">
        <f>43000000*(R250*F250)/SUMPRODUCT($R$4:$R$964,$F$4:$F$964)</f>
        <v>16097.142525125286</v>
      </c>
      <c r="T250" s="38">
        <f>S250/F250</f>
        <v>133.03423574483708</v>
      </c>
      <c r="U250" s="38">
        <f>43000000*F250/SUM($F$4:$F$964)</f>
        <v>11988.893625355715</v>
      </c>
      <c r="V250" s="38">
        <f t="shared" si="10"/>
        <v>-4108.2488997695709</v>
      </c>
      <c r="W250" s="38">
        <f t="shared" si="11"/>
        <v>-33.95247024602925</v>
      </c>
    </row>
    <row r="251" spans="1:23" x14ac:dyDescent="0.25">
      <c r="A251" s="7" t="s">
        <v>648</v>
      </c>
      <c r="B251" s="7" t="s">
        <v>649</v>
      </c>
      <c r="C251" s="7" t="s">
        <v>650</v>
      </c>
      <c r="D251" s="8">
        <v>3080</v>
      </c>
      <c r="E251" s="8" t="s">
        <v>651</v>
      </c>
      <c r="F251" s="9">
        <v>298</v>
      </c>
      <c r="G251" s="9">
        <v>86</v>
      </c>
      <c r="H251" s="10">
        <f t="shared" si="9"/>
        <v>0.28859060402684567</v>
      </c>
      <c r="I251" s="9">
        <v>76</v>
      </c>
      <c r="J251" s="10">
        <f>I251/F251</f>
        <v>0.25503355704697989</v>
      </c>
      <c r="K251" s="11">
        <v>77</v>
      </c>
      <c r="L251" s="12">
        <f>K251/F251</f>
        <v>0.25838926174496646</v>
      </c>
      <c r="M251" s="9">
        <v>105</v>
      </c>
      <c r="N251" s="16">
        <f>M251/F251</f>
        <v>0.3523489932885906</v>
      </c>
      <c r="O251" s="15">
        <f>(G251+I251+K251)*0.3/F251+M251*0.1/F251</f>
        <v>0.27583892617449662</v>
      </c>
      <c r="P251" s="36">
        <f>43000000*(O251*F251)/SUMPRODUCT($F$4:$F$964,$O$4:$O$964)</f>
        <v>38559.935958171263</v>
      </c>
      <c r="Q251" s="36">
        <f>P251/F251</f>
        <v>129.39575824889687</v>
      </c>
      <c r="R251" s="15">
        <f>(0.3*IF(H251&lt;=$H$968,H251*F251,$H$968*F251)+0.3*IF(J251&lt;=$J$968,J251*F251,$J$968*F251)+0.3*IF(L251&lt;$L$968,L251*F251,$L$968*F251)+0.1*IF(N251&lt;$N$968,N251*F251,$N$968*F251))/F251</f>
        <v>0.27583892617449668</v>
      </c>
      <c r="S251" s="37">
        <f>43000000*(R251*F251)/SUMPRODUCT($R$4:$R$964,$F$4:$F$964)</f>
        <v>39616.32082530835</v>
      </c>
      <c r="T251" s="38">
        <f>S251/F251</f>
        <v>132.94067391043072</v>
      </c>
      <c r="U251" s="38">
        <f>43000000*F251/SUM($F$4:$F$964)</f>
        <v>29526.366118644655</v>
      </c>
      <c r="V251" s="38">
        <f t="shared" si="10"/>
        <v>-10089.954706663695</v>
      </c>
      <c r="W251" s="38">
        <f t="shared" si="11"/>
        <v>-33.858908411622892</v>
      </c>
    </row>
    <row r="252" spans="1:23" x14ac:dyDescent="0.25">
      <c r="A252" s="7" t="s">
        <v>652</v>
      </c>
      <c r="B252" s="7" t="s">
        <v>653</v>
      </c>
      <c r="C252" s="7" t="s">
        <v>141</v>
      </c>
      <c r="D252" s="8">
        <v>9100</v>
      </c>
      <c r="E252" s="8" t="s">
        <v>353</v>
      </c>
      <c r="F252" s="9">
        <v>880</v>
      </c>
      <c r="G252" s="9">
        <v>339</v>
      </c>
      <c r="H252" s="10">
        <f t="shared" si="9"/>
        <v>0.38522727272727275</v>
      </c>
      <c r="I252" s="9">
        <v>257</v>
      </c>
      <c r="J252" s="10">
        <f>I252/F252</f>
        <v>0.29204545454545455</v>
      </c>
      <c r="K252" s="11">
        <v>119</v>
      </c>
      <c r="L252" s="12">
        <f>K252/F252</f>
        <v>0.13522727272727272</v>
      </c>
      <c r="M252" s="9">
        <v>278</v>
      </c>
      <c r="N252" s="16">
        <f>M252/F252</f>
        <v>0.31590909090909092</v>
      </c>
      <c r="O252" s="15">
        <f>(G252+I252+K252)*0.3/F252+M252*0.1/F252</f>
        <v>0.27534090909090908</v>
      </c>
      <c r="P252" s="36">
        <f>43000000*(O252*F252)/SUMPRODUCT($F$4:$F$964,$O$4:$O$964)</f>
        <v>113662.68227086251</v>
      </c>
      <c r="Q252" s="36">
        <f>P252/F252</f>
        <v>129.16213894416194</v>
      </c>
      <c r="R252" s="15">
        <f>(0.3*IF(H252&lt;=$H$968,H252*F252,$H$968*F252)+0.3*IF(J252&lt;=$J$968,J252*F252,$J$968*F252)+0.3*IF(L252&lt;$L$968,L252*F252,$L$968*F252)+0.1*IF(N252&lt;$N$968,N252*F252,$N$968*F252))/F252</f>
        <v>0.27534090909090908</v>
      </c>
      <c r="S252" s="37">
        <f>43000000*(R252*F252)/SUMPRODUCT($R$4:$R$964,$F$4:$F$964)</f>
        <v>116776.57586340889</v>
      </c>
      <c r="T252" s="38">
        <f>S252/F252</f>
        <v>132.70065439023736</v>
      </c>
      <c r="U252" s="38">
        <f>43000000*F252/SUM($F$4:$F$964)</f>
        <v>87191.953638950654</v>
      </c>
      <c r="V252" s="38">
        <f t="shared" si="10"/>
        <v>-29584.622224458231</v>
      </c>
      <c r="W252" s="38">
        <f t="shared" si="11"/>
        <v>-33.618888891429535</v>
      </c>
    </row>
    <row r="253" spans="1:23" x14ac:dyDescent="0.25">
      <c r="A253" s="7" t="s">
        <v>654</v>
      </c>
      <c r="B253" s="7" t="s">
        <v>655</v>
      </c>
      <c r="C253" s="7" t="s">
        <v>54</v>
      </c>
      <c r="D253" s="8">
        <v>8900</v>
      </c>
      <c r="E253" s="8" t="s">
        <v>484</v>
      </c>
      <c r="F253" s="9">
        <v>197</v>
      </c>
      <c r="G253" s="9">
        <v>75</v>
      </c>
      <c r="H253" s="10">
        <f t="shared" si="9"/>
        <v>0.38071065989847713</v>
      </c>
      <c r="I253" s="9">
        <v>87</v>
      </c>
      <c r="J253" s="10">
        <f>I253/F253</f>
        <v>0.44162436548223349</v>
      </c>
      <c r="K253" s="11">
        <v>8</v>
      </c>
      <c r="L253" s="12">
        <f>K253/F253</f>
        <v>4.060913705583756E-2</v>
      </c>
      <c r="M253" s="9">
        <v>29</v>
      </c>
      <c r="N253" s="16">
        <f>M253/F253</f>
        <v>0.14720812182741116</v>
      </c>
      <c r="O253" s="15">
        <f>(G253+I253+K253)*0.3/F253+M253*0.1/F253</f>
        <v>0.27360406091370559</v>
      </c>
      <c r="P253" s="36">
        <f>43000000*(O253*F253)/SUMPRODUCT($F$4:$F$964,$O$4:$O$964)</f>
        <v>25284.434892280187</v>
      </c>
      <c r="Q253" s="36">
        <f>P253/F253</f>
        <v>128.34738524000096</v>
      </c>
      <c r="R253" s="15">
        <f>(0.3*IF(H253&lt;=$H$968,H253*F253,$H$968*F253)+0.3*IF(J253&lt;=$J$968,J253*F253,$J$968*F253)+0.3*IF(L253&lt;$L$968,L253*F253,$L$968*F253)+0.1*IF(N253&lt;$N$968,N253*F253,$N$968*F253))/F253</f>
        <v>0.27360406091370554</v>
      </c>
      <c r="S253" s="37">
        <f>43000000*(R253*F253)/SUMPRODUCT($R$4:$R$964,$F$4:$F$964)</f>
        <v>25977.125212702176</v>
      </c>
      <c r="T253" s="38">
        <f>S253/F253</f>
        <v>131.86357975990953</v>
      </c>
      <c r="U253" s="38">
        <f>43000000*F253/SUM($F$4:$F$964)</f>
        <v>19519.107803265091</v>
      </c>
      <c r="V253" s="38">
        <f t="shared" si="10"/>
        <v>-6458.017409437085</v>
      </c>
      <c r="W253" s="38">
        <f t="shared" si="11"/>
        <v>-32.781814261101701</v>
      </c>
    </row>
    <row r="254" spans="1:23" x14ac:dyDescent="0.25">
      <c r="A254" s="7" t="s">
        <v>656</v>
      </c>
      <c r="B254" s="7" t="s">
        <v>657</v>
      </c>
      <c r="C254" s="7" t="s">
        <v>658</v>
      </c>
      <c r="D254" s="8">
        <v>8310</v>
      </c>
      <c r="E254" s="8" t="s">
        <v>659</v>
      </c>
      <c r="F254" s="9">
        <v>202</v>
      </c>
      <c r="G254" s="9">
        <v>79</v>
      </c>
      <c r="H254" s="10">
        <f t="shared" si="9"/>
        <v>0.3910891089108911</v>
      </c>
      <c r="I254" s="9">
        <v>78</v>
      </c>
      <c r="J254" s="10">
        <f>I254/F254</f>
        <v>0.38613861386138615</v>
      </c>
      <c r="K254" s="11">
        <v>10</v>
      </c>
      <c r="L254" s="12">
        <f>K254/F254</f>
        <v>4.9504950495049507E-2</v>
      </c>
      <c r="M254" s="9">
        <v>51</v>
      </c>
      <c r="N254" s="16">
        <f>M254/F254</f>
        <v>0.25247524752475248</v>
      </c>
      <c r="O254" s="15">
        <f>(G254+I254+K254)*0.3/F254+M254*0.1/F254</f>
        <v>0.27326732673267329</v>
      </c>
      <c r="P254" s="36">
        <f>43000000*(O254*F254)/SUMPRODUCT($F$4:$F$964,$O$4:$O$964)</f>
        <v>25894.263563151511</v>
      </c>
      <c r="Q254" s="36">
        <f>P254/F254</f>
        <v>128.18942357995797</v>
      </c>
      <c r="R254" s="15">
        <f>(0.3*IF(H254&lt;=$H$968,H254*F254,$H$968*F254)+0.3*IF(J254&lt;=$J$968,J254*F254,$J$968*F254)+0.3*IF(L254&lt;$L$968,L254*F254,$L$968*F254)+0.1*IF(N254&lt;$N$968,N254*F254,$N$968*F254))/F254</f>
        <v>0.27326732673267323</v>
      </c>
      <c r="S254" s="37">
        <f>43000000*(R254*F254)/SUMPRODUCT($R$4:$R$964,$F$4:$F$964)</f>
        <v>26603.66070020706</v>
      </c>
      <c r="T254" s="38">
        <f>S254/F254</f>
        <v>131.70129059508446</v>
      </c>
      <c r="U254" s="38">
        <f>43000000*F254/SUM($F$4:$F$964)</f>
        <v>20014.516630759128</v>
      </c>
      <c r="V254" s="38">
        <f t="shared" si="10"/>
        <v>-6589.1440694479315</v>
      </c>
      <c r="W254" s="38">
        <f t="shared" si="11"/>
        <v>-32.619525096276632</v>
      </c>
    </row>
    <row r="255" spans="1:23" x14ac:dyDescent="0.25">
      <c r="A255" s="7" t="s">
        <v>660</v>
      </c>
      <c r="B255" s="7" t="s">
        <v>661</v>
      </c>
      <c r="C255" s="7" t="s">
        <v>33</v>
      </c>
      <c r="D255" s="8">
        <v>1930</v>
      </c>
      <c r="E255" s="8" t="s">
        <v>247</v>
      </c>
      <c r="F255" s="9">
        <v>1425</v>
      </c>
      <c r="G255" s="9">
        <v>382</v>
      </c>
      <c r="H255" s="10">
        <f t="shared" si="9"/>
        <v>0.26807017543859651</v>
      </c>
      <c r="I255" s="9">
        <v>304</v>
      </c>
      <c r="J255" s="10">
        <f>I255/F255</f>
        <v>0.21333333333333335</v>
      </c>
      <c r="K255" s="11">
        <v>402</v>
      </c>
      <c r="L255" s="12">
        <f>K255/F255</f>
        <v>0.28210526315789475</v>
      </c>
      <c r="M255" s="9">
        <v>615</v>
      </c>
      <c r="N255" s="16">
        <f>M255/F255</f>
        <v>0.43157894736842106</v>
      </c>
      <c r="O255" s="15">
        <f>(G255+I255+K255)*0.3/F255+M255*0.1/F255</f>
        <v>0.27221052631578946</v>
      </c>
      <c r="P255" s="36">
        <f>43000000*(O255*F255)/SUMPRODUCT($F$4:$F$964,$O$4:$O$964)</f>
        <v>181963.49340845054</v>
      </c>
      <c r="Q255" s="36">
        <f>P255/F255</f>
        <v>127.69367958487757</v>
      </c>
      <c r="R255" s="15">
        <f>(0.3*IF(H255&lt;=$H$968,H255*F255,$H$968*F255)+0.3*IF(J255&lt;=$J$968,J255*F255,$J$968*F255)+0.3*IF(L255&lt;$L$968,L255*F255,$L$968*F255)+0.1*IF(N255&lt;$N$968,N255*F255,$N$968*F255))/F255</f>
        <v>0.27221052631578946</v>
      </c>
      <c r="S255" s="37">
        <f>43000000*(R255*F255)/SUMPRODUCT($R$4:$R$964,$F$4:$F$964)</f>
        <v>186948.55046395501</v>
      </c>
      <c r="T255" s="38">
        <f>S255/F255</f>
        <v>131.19196523786317</v>
      </c>
      <c r="U255" s="38">
        <f>43000000*F255/SUM($F$4:$F$964)</f>
        <v>141191.51583580079</v>
      </c>
      <c r="V255" s="38">
        <f t="shared" si="10"/>
        <v>-45757.034628154215</v>
      </c>
      <c r="W255" s="38">
        <f t="shared" si="11"/>
        <v>-32.110199739055346</v>
      </c>
    </row>
    <row r="256" spans="1:23" x14ac:dyDescent="0.25">
      <c r="A256" s="7" t="s">
        <v>662</v>
      </c>
      <c r="B256" s="7" t="s">
        <v>663</v>
      </c>
      <c r="C256" s="7" t="s">
        <v>664</v>
      </c>
      <c r="D256" s="8">
        <v>8400</v>
      </c>
      <c r="E256" s="8" t="s">
        <v>273</v>
      </c>
      <c r="F256" s="9">
        <v>191</v>
      </c>
      <c r="G256" s="9">
        <v>82</v>
      </c>
      <c r="H256" s="10">
        <f t="shared" si="9"/>
        <v>0.4293193717277487</v>
      </c>
      <c r="I256" s="9">
        <v>58</v>
      </c>
      <c r="J256" s="10">
        <f>I256/F256</f>
        <v>0.30366492146596857</v>
      </c>
      <c r="K256" s="11">
        <v>10</v>
      </c>
      <c r="L256" s="12">
        <f>K256/F256</f>
        <v>5.2356020942408377E-2</v>
      </c>
      <c r="M256" s="9">
        <v>69</v>
      </c>
      <c r="N256" s="16">
        <f>M256/F256</f>
        <v>0.36125654450261779</v>
      </c>
      <c r="O256" s="15">
        <f>(G256+I256+K256)*0.3/F256+M256*0.1/F256</f>
        <v>0.2717277486910995</v>
      </c>
      <c r="P256" s="36">
        <f>43000000*(O256*F256)/SUMPRODUCT($F$4:$F$964,$O$4:$O$964)</f>
        <v>24346.236937093545</v>
      </c>
      <c r="Q256" s="36">
        <f>P256/F256</f>
        <v>127.46720909473061</v>
      </c>
      <c r="R256" s="15">
        <f>(0.3*IF(H256&lt;=$H$968,H256*F256,$H$968*F256)+0.3*IF(J256&lt;=$J$968,J256*F256,$J$968*F256)+0.3*IF(L256&lt;$L$968,L256*F256,$L$968*F256)+0.1*IF(N256&lt;$N$968,N256*F256,$N$968*F256))/F256</f>
        <v>0.27172774869109945</v>
      </c>
      <c r="S256" s="37">
        <f>43000000*(R256*F256)/SUMPRODUCT($R$4:$R$964,$F$4:$F$964)</f>
        <v>25013.224462694674</v>
      </c>
      <c r="T256" s="38">
        <f>S256/F256</f>
        <v>130.95929038060038</v>
      </c>
      <c r="U256" s="38">
        <f>43000000*F256/SUM($F$4:$F$964)</f>
        <v>18924.617210272245</v>
      </c>
      <c r="V256" s="38">
        <f t="shared" si="10"/>
        <v>-6088.6072524224292</v>
      </c>
      <c r="W256" s="38">
        <f t="shared" si="11"/>
        <v>-31.877524881792553</v>
      </c>
    </row>
    <row r="257" spans="1:23" x14ac:dyDescent="0.25">
      <c r="A257" s="7" t="s">
        <v>665</v>
      </c>
      <c r="B257" s="7" t="s">
        <v>666</v>
      </c>
      <c r="C257" s="7" t="s">
        <v>22</v>
      </c>
      <c r="D257" s="8">
        <v>3800</v>
      </c>
      <c r="E257" s="8" t="s">
        <v>547</v>
      </c>
      <c r="F257" s="9">
        <v>576</v>
      </c>
      <c r="G257" s="9">
        <v>221</v>
      </c>
      <c r="H257" s="10">
        <f t="shared" si="9"/>
        <v>0.38368055555555558</v>
      </c>
      <c r="I257" s="9">
        <v>160</v>
      </c>
      <c r="J257" s="10">
        <f>I257/F257</f>
        <v>0.27777777777777779</v>
      </c>
      <c r="K257" s="11">
        <v>76</v>
      </c>
      <c r="L257" s="12">
        <f>K257/F257</f>
        <v>0.13194444444444445</v>
      </c>
      <c r="M257" s="9">
        <v>194</v>
      </c>
      <c r="N257" s="16">
        <f>M257/F257</f>
        <v>0.33680555555555558</v>
      </c>
      <c r="O257" s="15">
        <f>(G257+I257+K257)*0.3/F257+M257*0.1/F257</f>
        <v>0.2717013888888889</v>
      </c>
      <c r="P257" s="36">
        <f>43000000*(O257*F257)/SUMPRODUCT($F$4:$F$964,$O$4:$O$964)</f>
        <v>73413.989993355281</v>
      </c>
      <c r="Q257" s="36">
        <f>P257/F257</f>
        <v>127.45484373846404</v>
      </c>
      <c r="R257" s="15">
        <f>(0.3*IF(H257&lt;=$H$968,H257*F257,$H$968*F257)+0.3*IF(J257&lt;=$J$968,J257*F257,$J$968*F257)+0.3*IF(L257&lt;$L$968,L257*F257,$L$968*F257)+0.1*IF(N257&lt;$N$968,N257*F257,$N$968*F257))/F257</f>
        <v>0.2717013888888889</v>
      </c>
      <c r="S257" s="37">
        <f>43000000*(R257*F257)/SUMPRODUCT($R$4:$R$964,$F$4:$F$964)</f>
        <v>75425.233688087043</v>
      </c>
      <c r="T257" s="38">
        <f>S257/F257</f>
        <v>130.94658626404001</v>
      </c>
      <c r="U257" s="38">
        <f>43000000*F257/SUM($F$4:$F$964)</f>
        <v>57071.096927313156</v>
      </c>
      <c r="V257" s="38">
        <f t="shared" si="10"/>
        <v>-18354.136760773887</v>
      </c>
      <c r="W257" s="38">
        <f t="shared" si="11"/>
        <v>-31.864820765232182</v>
      </c>
    </row>
    <row r="258" spans="1:23" x14ac:dyDescent="0.25">
      <c r="A258" s="7" t="s">
        <v>667</v>
      </c>
      <c r="B258" s="7" t="s">
        <v>668</v>
      </c>
      <c r="C258" s="7" t="s">
        <v>40</v>
      </c>
      <c r="D258" s="8">
        <v>8930</v>
      </c>
      <c r="E258" s="8" t="s">
        <v>238</v>
      </c>
      <c r="F258" s="9">
        <v>240</v>
      </c>
      <c r="G258" s="9">
        <v>84</v>
      </c>
      <c r="H258" s="10">
        <f t="shared" si="9"/>
        <v>0.35</v>
      </c>
      <c r="I258" s="9">
        <v>85</v>
      </c>
      <c r="J258" s="10">
        <f>I258/F258</f>
        <v>0.35416666666666669</v>
      </c>
      <c r="K258" s="11">
        <v>28</v>
      </c>
      <c r="L258" s="12">
        <f>K258/F258</f>
        <v>0.11666666666666667</v>
      </c>
      <c r="M258" s="9">
        <v>61</v>
      </c>
      <c r="N258" s="16">
        <f>M258/F258</f>
        <v>0.25416666666666665</v>
      </c>
      <c r="O258" s="15">
        <f>(G258+I258+K258)*0.3/F258+M258*0.1/F258</f>
        <v>0.27166666666666661</v>
      </c>
      <c r="P258" s="36">
        <f>43000000*(O258*F258)/SUMPRODUCT($F$4:$F$964,$O$4:$O$964)</f>
        <v>30585.253339084749</v>
      </c>
      <c r="Q258" s="36">
        <f>P258/F258</f>
        <v>127.43855557951979</v>
      </c>
      <c r="R258" s="15">
        <f>(0.3*IF(H258&lt;=$H$968,H258*F258,$H$968*F258)+0.3*IF(J258&lt;=$J$968,J258*F258,$J$968*F258)+0.3*IF(L258&lt;$L$968,L258*F258,$L$968*F258)+0.1*IF(N258&lt;$N$968,N258*F258,$N$968*F258))/F258</f>
        <v>0.27166666666666667</v>
      </c>
      <c r="S258" s="37">
        <f>43000000*(R258*F258)/SUMPRODUCT($R$4:$R$964,$F$4:$F$964)</f>
        <v>31423.164450244567</v>
      </c>
      <c r="T258" s="38">
        <f>S258/F258</f>
        <v>130.92985187601903</v>
      </c>
      <c r="U258" s="38">
        <f>43000000*F258/SUM($F$4:$F$964)</f>
        <v>23779.623719713814</v>
      </c>
      <c r="V258" s="38">
        <f t="shared" si="10"/>
        <v>-7643.5407305307526</v>
      </c>
      <c r="W258" s="38">
        <f t="shared" si="11"/>
        <v>-31.848086377211203</v>
      </c>
    </row>
    <row r="259" spans="1:23" x14ac:dyDescent="0.25">
      <c r="A259" s="7" t="s">
        <v>669</v>
      </c>
      <c r="B259" s="7" t="s">
        <v>670</v>
      </c>
      <c r="C259" s="7" t="s">
        <v>556</v>
      </c>
      <c r="D259" s="8">
        <v>9600</v>
      </c>
      <c r="E259" s="8" t="s">
        <v>230</v>
      </c>
      <c r="F259" s="9">
        <v>727</v>
      </c>
      <c r="G259" s="9">
        <v>146</v>
      </c>
      <c r="H259" s="10">
        <f t="shared" si="9"/>
        <v>0.20082530949105915</v>
      </c>
      <c r="I259" s="9">
        <v>230</v>
      </c>
      <c r="J259" s="10">
        <f>I259/F259</f>
        <v>0.31636863823933975</v>
      </c>
      <c r="K259" s="11">
        <v>162</v>
      </c>
      <c r="L259" s="12">
        <f>K259/F259</f>
        <v>0.22283356258596973</v>
      </c>
      <c r="M259" s="9">
        <v>358</v>
      </c>
      <c r="N259" s="16">
        <f>M259/F259</f>
        <v>0.49243466299862448</v>
      </c>
      <c r="O259" s="15">
        <f>(G259+I259+K259)*0.3/F259+M259*0.1/F259</f>
        <v>0.27125171939477305</v>
      </c>
      <c r="P259" s="36">
        <f>43000000*(O259*F259)/SUMPRODUCT($F$4:$F$964,$O$4:$O$964)</f>
        <v>92506.318381403587</v>
      </c>
      <c r="Q259" s="36">
        <f>P259/F259</f>
        <v>127.24390423851938</v>
      </c>
      <c r="R259" s="15">
        <f>(0.3*IF(H259&lt;=$H$968,H259*F259,$H$968*F259)+0.3*IF(J259&lt;=$J$968,J259*F259,$J$968*F259)+0.3*IF(L259&lt;$L$968,L259*F259,$L$968*F259)+0.1*IF(N259&lt;$N$968,N259*F259,$N$968*F259))/F259</f>
        <v>0.27125171939477305</v>
      </c>
      <c r="S259" s="37">
        <f>43000000*(R259*F259)/SUMPRODUCT($R$4:$R$964,$F$4:$F$964)</f>
        <v>95040.613950739717</v>
      </c>
      <c r="T259" s="38">
        <f>S259/F259</f>
        <v>130.72986788272314</v>
      </c>
      <c r="U259" s="38">
        <f>43000000*F259/SUM($F$4:$F$964)</f>
        <v>72032.443517633103</v>
      </c>
      <c r="V259" s="38">
        <f t="shared" si="10"/>
        <v>-23008.170433106614</v>
      </c>
      <c r="W259" s="38">
        <f t="shared" si="11"/>
        <v>-31.648102383915315</v>
      </c>
    </row>
    <row r="260" spans="1:23" x14ac:dyDescent="0.25">
      <c r="A260" s="7" t="s">
        <v>671</v>
      </c>
      <c r="B260" s="7" t="s">
        <v>672</v>
      </c>
      <c r="C260" s="7" t="s">
        <v>44</v>
      </c>
      <c r="D260" s="8">
        <v>9000</v>
      </c>
      <c r="E260" s="8" t="s">
        <v>66</v>
      </c>
      <c r="F260" s="9">
        <v>412</v>
      </c>
      <c r="G260" s="9">
        <v>128</v>
      </c>
      <c r="H260" s="10">
        <f t="shared" ref="H260:H323" si="12">G260/F260</f>
        <v>0.31067961165048541</v>
      </c>
      <c r="I260" s="9">
        <v>124</v>
      </c>
      <c r="J260" s="10">
        <f>I260/F260</f>
        <v>0.30097087378640774</v>
      </c>
      <c r="K260" s="11">
        <v>61</v>
      </c>
      <c r="L260" s="12">
        <f>K260/F260</f>
        <v>0.14805825242718446</v>
      </c>
      <c r="M260" s="9">
        <v>174</v>
      </c>
      <c r="N260" s="16">
        <f>M260/F260</f>
        <v>0.42233009708737862</v>
      </c>
      <c r="O260" s="15">
        <f>(G260+I260+K260)*0.3/F260+M260*0.1/F260</f>
        <v>0.27014563106796113</v>
      </c>
      <c r="P260" s="36">
        <f>43000000*(O260*F260)/SUMPRODUCT($F$4:$F$964,$O$4:$O$964)</f>
        <v>52210.716206137004</v>
      </c>
      <c r="Q260" s="36">
        <f>P260/F260</f>
        <v>126.725039335284</v>
      </c>
      <c r="R260" s="15">
        <f>(0.3*IF(H260&lt;=$H$968,H260*F260,$H$968*F260)+0.3*IF(J260&lt;=$J$968,J260*F260,$J$968*F260)+0.3*IF(L260&lt;$L$968,L260*F260,$L$968*F260)+0.1*IF(N260&lt;$N$968,N260*F260,$N$968*F260))/F260</f>
        <v>0.27014563106796113</v>
      </c>
      <c r="S260" s="37">
        <f>43000000*(R260*F260)/SUMPRODUCT($R$4:$R$964,$F$4:$F$964)</f>
        <v>53641.076737917479</v>
      </c>
      <c r="T260" s="38">
        <f>S260/F260</f>
        <v>130.19678819882884</v>
      </c>
      <c r="U260" s="38">
        <f>43000000*F260/SUM($F$4:$F$964)</f>
        <v>40821.687385508718</v>
      </c>
      <c r="V260" s="38">
        <f t="shared" si="10"/>
        <v>-12819.389352408762</v>
      </c>
      <c r="W260" s="38">
        <f t="shared" si="11"/>
        <v>-31.115022700021015</v>
      </c>
    </row>
    <row r="261" spans="1:23" x14ac:dyDescent="0.25">
      <c r="A261" s="7" t="s">
        <v>673</v>
      </c>
      <c r="B261" s="7" t="s">
        <v>674</v>
      </c>
      <c r="C261" s="7" t="s">
        <v>37</v>
      </c>
      <c r="D261" s="8">
        <v>3000</v>
      </c>
      <c r="E261" s="8" t="s">
        <v>479</v>
      </c>
      <c r="F261" s="9">
        <v>145</v>
      </c>
      <c r="G261" s="9">
        <v>40</v>
      </c>
      <c r="H261" s="10">
        <f t="shared" si="12"/>
        <v>0.27586206896551724</v>
      </c>
      <c r="I261" s="9">
        <v>59</v>
      </c>
      <c r="J261" s="10">
        <f>I261/F261</f>
        <v>0.40689655172413791</v>
      </c>
      <c r="K261" s="11">
        <v>17</v>
      </c>
      <c r="L261" s="12">
        <f>K261/F261</f>
        <v>0.11724137931034483</v>
      </c>
      <c r="M261" s="9">
        <v>43</v>
      </c>
      <c r="N261" s="16">
        <f>M261/F261</f>
        <v>0.29655172413793102</v>
      </c>
      <c r="O261" s="15">
        <f>(G261+I261+K261)*0.3/F261+M261*0.1/F261</f>
        <v>0.26965517241379311</v>
      </c>
      <c r="P261" s="36">
        <f>43000000*(O261*F261)/SUMPRODUCT($F$4:$F$964,$O$4:$O$964)</f>
        <v>18341.770023898986</v>
      </c>
      <c r="Q261" s="36">
        <f>P261/F261</f>
        <v>126.49496568206197</v>
      </c>
      <c r="R261" s="15">
        <f>(0.3*IF(H261&lt;=$H$968,H261*F261,$H$968*F261)+0.3*IF(J261&lt;=$J$968,J261*F261,$J$968*F261)+0.3*IF(L261&lt;$L$968,L261*F261,$L$968*F261)+0.1*IF(N261&lt;$N$968,N261*F261,$N$968*F261))/F261</f>
        <v>0.26965517241379305</v>
      </c>
      <c r="S261" s="37">
        <f>43000000*(R261*F261)/SUMPRODUCT($R$4:$R$964,$F$4:$F$964)</f>
        <v>18844.259662646662</v>
      </c>
      <c r="T261" s="38">
        <f>S261/F261</f>
        <v>129.96041146652871</v>
      </c>
      <c r="U261" s="38">
        <f>43000000*F261/SUM($F$4:$F$964)</f>
        <v>14366.855997327097</v>
      </c>
      <c r="V261" s="38">
        <f t="shared" ref="V261:V324" si="13">-(S261-U261)</f>
        <v>-4477.4036653195653</v>
      </c>
      <c r="W261" s="38">
        <f t="shared" ref="W261:W324" si="14">$T$965-T261</f>
        <v>-30.878645967720885</v>
      </c>
    </row>
    <row r="262" spans="1:23" x14ac:dyDescent="0.25">
      <c r="A262" s="7" t="s">
        <v>675</v>
      </c>
      <c r="B262" s="7" t="s">
        <v>499</v>
      </c>
      <c r="C262" s="7" t="s">
        <v>221</v>
      </c>
      <c r="D262" s="8">
        <v>3920</v>
      </c>
      <c r="E262" s="8" t="s">
        <v>500</v>
      </c>
      <c r="F262" s="9">
        <v>112</v>
      </c>
      <c r="G262" s="9">
        <v>42</v>
      </c>
      <c r="H262" s="10">
        <f t="shared" si="12"/>
        <v>0.375</v>
      </c>
      <c r="I262" s="9">
        <v>39</v>
      </c>
      <c r="J262" s="10">
        <f>I262/F262</f>
        <v>0.3482142857142857</v>
      </c>
      <c r="K262" s="11">
        <v>19</v>
      </c>
      <c r="L262" s="12">
        <f>K262/F262</f>
        <v>0.16964285714285715</v>
      </c>
      <c r="M262" s="9">
        <v>2</v>
      </c>
      <c r="N262" s="16">
        <f>M262/F262</f>
        <v>1.7857142857142856E-2</v>
      </c>
      <c r="O262" s="15">
        <f>(G262+I262+K262)*0.3/F262+M262*0.1/F262</f>
        <v>0.26964285714285713</v>
      </c>
      <c r="P262" s="36">
        <f>43000000*(O262*F262)/SUMPRODUCT($F$4:$F$964,$O$4:$O$964)</f>
        <v>14166.789123318398</v>
      </c>
      <c r="Q262" s="36">
        <f>P262/F262</f>
        <v>126.48918860105712</v>
      </c>
      <c r="R262" s="15">
        <f>(0.3*IF(H262&lt;=$H$968,H262*F262,$H$968*F262)+0.3*IF(J262&lt;=$J$968,J262*F262,$J$968*F262)+0.3*IF(L262&lt;$L$968,L262*F262,$L$968*F262)+0.1*IF(N262&lt;$N$968,N262*F262,$N$968*F262))/F262</f>
        <v>0.26964285714285713</v>
      </c>
      <c r="S262" s="37">
        <f>43000000*(R262*F262)/SUMPRODUCT($R$4:$R$964,$F$4:$F$964)</f>
        <v>14554.901325113282</v>
      </c>
      <c r="T262" s="38">
        <f>S262/F262</f>
        <v>129.95447611708286</v>
      </c>
      <c r="U262" s="38">
        <f>43000000*F262/SUM($F$4:$F$964)</f>
        <v>11097.157735866447</v>
      </c>
      <c r="V262" s="38">
        <f t="shared" si="13"/>
        <v>-3457.7435892468347</v>
      </c>
      <c r="W262" s="38">
        <f t="shared" si="14"/>
        <v>-30.872710618275036</v>
      </c>
    </row>
    <row r="263" spans="1:23" x14ac:dyDescent="0.25">
      <c r="A263" s="7" t="s">
        <v>676</v>
      </c>
      <c r="B263" s="7" t="s">
        <v>677</v>
      </c>
      <c r="C263" s="7" t="s">
        <v>678</v>
      </c>
      <c r="D263" s="8">
        <v>9400</v>
      </c>
      <c r="E263" s="8" t="s">
        <v>643</v>
      </c>
      <c r="F263" s="9">
        <v>267</v>
      </c>
      <c r="G263" s="9">
        <v>116</v>
      </c>
      <c r="H263" s="10">
        <f t="shared" si="12"/>
        <v>0.43445692883895132</v>
      </c>
      <c r="I263" s="9">
        <v>83</v>
      </c>
      <c r="J263" s="10">
        <f>I263/F263</f>
        <v>0.31086142322097376</v>
      </c>
      <c r="K263" s="11">
        <v>21</v>
      </c>
      <c r="L263" s="12">
        <f>K263/F263</f>
        <v>7.8651685393258425E-2</v>
      </c>
      <c r="M263" s="9">
        <v>59</v>
      </c>
      <c r="N263" s="16">
        <f>M263/F263</f>
        <v>0.22097378277153559</v>
      </c>
      <c r="O263" s="15">
        <f>(G263+I263+K263)*0.3/F263+M263*0.1/F263</f>
        <v>0.26928838951310863</v>
      </c>
      <c r="P263" s="36">
        <f>43000000*(O263*F263)/SUMPRODUCT($F$4:$F$964,$O$4:$O$964)</f>
        <v>33728.216488960032</v>
      </c>
      <c r="Q263" s="36">
        <f>P263/F263</f>
        <v>126.32290819835218</v>
      </c>
      <c r="R263" s="15">
        <f>(0.3*IF(H263&lt;=$H$968,H263*F263,$H$968*F263)+0.3*IF(J263&lt;=$J$968,J263*F263,$J$968*F263)+0.3*IF(L263&lt;$L$968,L263*F263,$L$968*F263)+0.1*IF(N263&lt;$N$968,N263*F263,$N$968*F263))/F263</f>
        <v>0.26928838951310863</v>
      </c>
      <c r="S263" s="37">
        <f>43000000*(R263*F263)/SUMPRODUCT($R$4:$R$964,$F$4:$F$964)</f>
        <v>34652.231962769707</v>
      </c>
      <c r="T263" s="38">
        <f>S263/F263</f>
        <v>129.7836403099989</v>
      </c>
      <c r="U263" s="38">
        <f>43000000*F263/SUM($F$4:$F$964)</f>
        <v>26454.831388181618</v>
      </c>
      <c r="V263" s="38">
        <f t="shared" si="13"/>
        <v>-8197.4005745880895</v>
      </c>
      <c r="W263" s="38">
        <f t="shared" si="14"/>
        <v>-30.701874811191075</v>
      </c>
    </row>
    <row r="264" spans="1:23" x14ac:dyDescent="0.25">
      <c r="A264" s="7" t="s">
        <v>679</v>
      </c>
      <c r="B264" s="7" t="s">
        <v>680</v>
      </c>
      <c r="C264" s="7" t="s">
        <v>681</v>
      </c>
      <c r="D264" s="8">
        <v>9030</v>
      </c>
      <c r="E264" s="8" t="s">
        <v>66</v>
      </c>
      <c r="F264" s="9">
        <v>952</v>
      </c>
      <c r="G264" s="9">
        <v>297</v>
      </c>
      <c r="H264" s="10">
        <f t="shared" si="12"/>
        <v>0.31197478991596639</v>
      </c>
      <c r="I264" s="9">
        <v>266</v>
      </c>
      <c r="J264" s="10">
        <f>I264/F264</f>
        <v>0.27941176470588236</v>
      </c>
      <c r="K264" s="11">
        <v>184</v>
      </c>
      <c r="L264" s="12">
        <f>K264/F264</f>
        <v>0.19327731092436976</v>
      </c>
      <c r="M264" s="9">
        <v>321</v>
      </c>
      <c r="N264" s="16">
        <f>M264/F264</f>
        <v>0.33718487394957986</v>
      </c>
      <c r="O264" s="15">
        <f>(G264+I264+K264)*0.3/F264+M264*0.1/F264</f>
        <v>0.26911764705882352</v>
      </c>
      <c r="P264" s="36">
        <f>43000000*(O264*F264)/SUMPRODUCT($F$4:$F$964,$O$4:$O$964)</f>
        <v>120183.15805940973</v>
      </c>
      <c r="Q264" s="36">
        <f>P264/F264</f>
        <v>126.24281308761526</v>
      </c>
      <c r="R264" s="15">
        <f>(0.3*IF(H264&lt;=$H$968,H264*F264,$H$968*F264)+0.3*IF(J264&lt;=$J$968,J264*F264,$J$968*F264)+0.3*IF(L264&lt;$L$968,L264*F264,$L$968*F264)+0.1*IF(N264&lt;$N$968,N264*F264,$N$968*F264))/F264</f>
        <v>0.26911764705882352</v>
      </c>
      <c r="S264" s="37">
        <f>43000000*(R264*F264)/SUMPRODUCT($R$4:$R$964,$F$4:$F$964)</f>
        <v>123475.68607596101</v>
      </c>
      <c r="T264" s="38">
        <f>S264/F264</f>
        <v>129.70135092012711</v>
      </c>
      <c r="U264" s="38">
        <f>43000000*F264/SUM($F$4:$F$964)</f>
        <v>94325.840754864796</v>
      </c>
      <c r="V264" s="38">
        <f t="shared" si="13"/>
        <v>-29149.845321096218</v>
      </c>
      <c r="W264" s="38">
        <f t="shared" si="14"/>
        <v>-30.619585421319286</v>
      </c>
    </row>
    <row r="265" spans="1:23" x14ac:dyDescent="0.25">
      <c r="A265" s="7" t="s">
        <v>682</v>
      </c>
      <c r="B265" s="7" t="s">
        <v>683</v>
      </c>
      <c r="C265" s="7" t="s">
        <v>164</v>
      </c>
      <c r="D265" s="8">
        <v>9820</v>
      </c>
      <c r="E265" s="8" t="s">
        <v>684</v>
      </c>
      <c r="F265" s="9">
        <v>352</v>
      </c>
      <c r="G265" s="9">
        <v>144</v>
      </c>
      <c r="H265" s="10">
        <f t="shared" si="12"/>
        <v>0.40909090909090912</v>
      </c>
      <c r="I265" s="9">
        <v>112</v>
      </c>
      <c r="J265" s="10">
        <f>I265/F265</f>
        <v>0.31818181818181818</v>
      </c>
      <c r="K265" s="11">
        <v>26</v>
      </c>
      <c r="L265" s="12">
        <f>K265/F265</f>
        <v>7.3863636363636367E-2</v>
      </c>
      <c r="M265" s="9">
        <v>101</v>
      </c>
      <c r="N265" s="16">
        <f>M265/F265</f>
        <v>0.28693181818181818</v>
      </c>
      <c r="O265" s="15">
        <f>(G265+I265+K265)*0.3/F265+M265*0.1/F265</f>
        <v>0.26903409090909092</v>
      </c>
      <c r="P265" s="36">
        <f>43000000*(O265*F265)/SUMPRODUCT($F$4:$F$964,$O$4:$O$964)</f>
        <v>44423.673178087825</v>
      </c>
      <c r="Q265" s="36">
        <f>P265/F265</f>
        <v>126.20361698320404</v>
      </c>
      <c r="R265" s="15">
        <f>(0.3*IF(H265&lt;=$H$968,H265*F265,$H$968*F265)+0.3*IF(J265&lt;=$J$968,J265*F265,$J$968*F265)+0.3*IF(L265&lt;$L$968,L265*F265,$L$968*F265)+0.1*IF(N265&lt;$N$968,N265*F265,$N$968*F265))/F265</f>
        <v>0.26903409090909086</v>
      </c>
      <c r="S265" s="37">
        <f>43000000*(R265*F265)/SUMPRODUCT($R$4:$R$964,$F$4:$F$964)</f>
        <v>45640.700512855219</v>
      </c>
      <c r="T265" s="38">
        <f>S265/F265</f>
        <v>129.6610810024296</v>
      </c>
      <c r="U265" s="38">
        <f>43000000*F265/SUM($F$4:$F$964)</f>
        <v>34876.781455580262</v>
      </c>
      <c r="V265" s="38">
        <f t="shared" si="13"/>
        <v>-10763.919057274958</v>
      </c>
      <c r="W265" s="38">
        <f t="shared" si="14"/>
        <v>-30.579315503621771</v>
      </c>
    </row>
    <row r="266" spans="1:23" x14ac:dyDescent="0.25">
      <c r="A266" s="7" t="s">
        <v>685</v>
      </c>
      <c r="B266" s="7" t="s">
        <v>686</v>
      </c>
      <c r="C266" s="7" t="s">
        <v>40</v>
      </c>
      <c r="D266" s="20">
        <v>2900</v>
      </c>
      <c r="E266" s="20" t="s">
        <v>687</v>
      </c>
      <c r="F266" s="9">
        <v>849</v>
      </c>
      <c r="G266" s="9">
        <v>273</v>
      </c>
      <c r="H266" s="10">
        <f t="shared" si="12"/>
        <v>0.32155477031802121</v>
      </c>
      <c r="I266" s="9">
        <v>266</v>
      </c>
      <c r="J266" s="10">
        <f>I266/F266</f>
        <v>0.31330977620730271</v>
      </c>
      <c r="K266" s="11">
        <v>111</v>
      </c>
      <c r="L266" s="12">
        <f>K266/F266</f>
        <v>0.13074204946996468</v>
      </c>
      <c r="M266" s="9">
        <v>333</v>
      </c>
      <c r="N266" s="16">
        <f>M266/F266</f>
        <v>0.392226148409894</v>
      </c>
      <c r="O266" s="15">
        <f>(G266+I266+K266)*0.3/F266+M266*0.1/F266</f>
        <v>0.26890459363957597</v>
      </c>
      <c r="P266" s="36">
        <f>43000000*(O266*F266)/SUMPRODUCT($F$4:$F$964,$O$4:$O$964)</f>
        <v>107095.29658455598</v>
      </c>
      <c r="Q266" s="36">
        <f>P266/F266</f>
        <v>126.14286994647348</v>
      </c>
      <c r="R266" s="15">
        <f>(0.3*IF(H266&lt;=$H$968,H266*F266,$H$968*F266)+0.3*IF(J266&lt;=$J$968,J266*F266,$J$968*F266)+0.3*IF(L266&lt;$L$968,L266*F266,$L$968*F266)+0.1*IF(N266&lt;$N$968,N266*F266,$N$968*F266))/F266</f>
        <v>0.26890459363957597</v>
      </c>
      <c r="S266" s="37">
        <f>43000000*(R266*F266)/SUMPRODUCT($R$4:$R$964,$F$4:$F$964)</f>
        <v>110029.27061335636</v>
      </c>
      <c r="T266" s="38">
        <f>S266/F266</f>
        <v>129.59866974482492</v>
      </c>
      <c r="U266" s="38">
        <f>43000000*F266/SUM($F$4:$F$964)</f>
        <v>84120.418908487627</v>
      </c>
      <c r="V266" s="38">
        <f t="shared" si="13"/>
        <v>-25908.851704868735</v>
      </c>
      <c r="W266" s="38">
        <f t="shared" si="14"/>
        <v>-30.516904246017091</v>
      </c>
    </row>
    <row r="267" spans="1:23" x14ac:dyDescent="0.25">
      <c r="A267" s="7" t="s">
        <v>688</v>
      </c>
      <c r="B267" s="7" t="s">
        <v>463</v>
      </c>
      <c r="C267" s="7" t="s">
        <v>464</v>
      </c>
      <c r="D267" s="20">
        <v>9000</v>
      </c>
      <c r="E267" s="20" t="s">
        <v>66</v>
      </c>
      <c r="F267" s="9">
        <v>98</v>
      </c>
      <c r="G267" s="9">
        <v>19</v>
      </c>
      <c r="H267" s="10">
        <f t="shared" si="12"/>
        <v>0.19387755102040816</v>
      </c>
      <c r="I267" s="9">
        <v>30</v>
      </c>
      <c r="J267" s="10">
        <f>I267/F267</f>
        <v>0.30612244897959184</v>
      </c>
      <c r="K267" s="11">
        <v>24</v>
      </c>
      <c r="L267" s="12">
        <f>K267/F267</f>
        <v>0.24489795918367346</v>
      </c>
      <c r="M267" s="9">
        <v>44</v>
      </c>
      <c r="N267" s="16">
        <f>M267/F267</f>
        <v>0.44897959183673469</v>
      </c>
      <c r="O267" s="15">
        <f>(G267+I267+K267)*0.3/F267+M267*0.1/F267</f>
        <v>0.26836734693877551</v>
      </c>
      <c r="P267" s="36">
        <f>43000000*(O267*F267)/SUMPRODUCT($F$4:$F$964,$O$4:$O$964)</f>
        <v>12337.303110704433</v>
      </c>
      <c r="Q267" s="36">
        <f>P267/F267</f>
        <v>125.89084806841258</v>
      </c>
      <c r="R267" s="15">
        <f>(0.3*IF(H267&lt;=$H$968,H267*F267,$H$968*F267)+0.3*IF(J267&lt;=$J$968,J267*F267,$J$968*F267)+0.3*IF(L267&lt;$L$968,L267*F267,$L$968*F267)+0.1*IF(N267&lt;$N$968,N267*F267,$N$968*F267))/F267</f>
        <v>0.26836734693877551</v>
      </c>
      <c r="S267" s="37">
        <f>43000000*(R267*F267)/SUMPRODUCT($R$4:$R$964,$F$4:$F$964)</f>
        <v>12675.294862598652</v>
      </c>
      <c r="T267" s="38">
        <f>S267/F267</f>
        <v>129.3397434959046</v>
      </c>
      <c r="U267" s="38">
        <f>43000000*F267/SUM($F$4:$F$964)</f>
        <v>9710.0130188831408</v>
      </c>
      <c r="V267" s="38">
        <f t="shared" si="13"/>
        <v>-2965.2818437155111</v>
      </c>
      <c r="W267" s="38">
        <f t="shared" si="14"/>
        <v>-30.257977997096773</v>
      </c>
    </row>
    <row r="268" spans="1:23" x14ac:dyDescent="0.25">
      <c r="A268" s="7" t="s">
        <v>689</v>
      </c>
      <c r="B268" s="7" t="s">
        <v>690</v>
      </c>
      <c r="C268" s="7" t="s">
        <v>414</v>
      </c>
      <c r="D268" s="8">
        <v>2400</v>
      </c>
      <c r="E268" s="8" t="s">
        <v>531</v>
      </c>
      <c r="F268" s="9">
        <v>180</v>
      </c>
      <c r="G268" s="9">
        <v>57</v>
      </c>
      <c r="H268" s="10">
        <f t="shared" si="12"/>
        <v>0.31666666666666665</v>
      </c>
      <c r="I268" s="9">
        <v>68</v>
      </c>
      <c r="J268" s="10">
        <f>I268/F268</f>
        <v>0.37777777777777777</v>
      </c>
      <c r="K268" s="11">
        <v>24</v>
      </c>
      <c r="L268" s="12">
        <f>K268/F268</f>
        <v>0.13333333333333333</v>
      </c>
      <c r="M268" s="9">
        <v>35</v>
      </c>
      <c r="N268" s="16">
        <f>M268/F268</f>
        <v>0.19444444444444445</v>
      </c>
      <c r="O268" s="15">
        <f>(G268+I268+K268)*0.3/F268+M268*0.1/F268</f>
        <v>0.26777777777777778</v>
      </c>
      <c r="P268" s="36">
        <f>43000000*(O268*F268)/SUMPRODUCT($F$4:$F$964,$O$4:$O$964)</f>
        <v>22610.570719998243</v>
      </c>
      <c r="Q268" s="36">
        <f>P268/F268</f>
        <v>125.61428177776801</v>
      </c>
      <c r="R268" s="15">
        <f>(0.3*IF(H268&lt;=$H$968,H268*F268,$H$968*F268)+0.3*IF(J268&lt;=$J$968,J268*F268,$J$968*F268)+0.3*IF(L268&lt;$L$968,L268*F268,$L$968*F268)+0.1*IF(N268&lt;$N$968,N268*F268,$N$968*F268))/F268</f>
        <v>0.26777777777777778</v>
      </c>
      <c r="S268" s="37">
        <f>43000000*(R268*F268)/SUMPRODUCT($R$4:$R$964,$F$4:$F$964)</f>
        <v>23230.008075180802</v>
      </c>
      <c r="T268" s="38">
        <f>S268/F268</f>
        <v>129.05560041767112</v>
      </c>
      <c r="U268" s="38">
        <f>43000000*F268/SUM($F$4:$F$964)</f>
        <v>17834.717789785362</v>
      </c>
      <c r="V268" s="38">
        <f t="shared" si="13"/>
        <v>-5395.2902853954402</v>
      </c>
      <c r="W268" s="38">
        <f t="shared" si="14"/>
        <v>-29.97383491886329</v>
      </c>
    </row>
    <row r="269" spans="1:23" x14ac:dyDescent="0.25">
      <c r="A269" s="7" t="s">
        <v>691</v>
      </c>
      <c r="B269" s="7" t="s">
        <v>692</v>
      </c>
      <c r="C269" s="7" t="s">
        <v>315</v>
      </c>
      <c r="D269" s="8">
        <v>1150</v>
      </c>
      <c r="E269" s="8" t="s">
        <v>165</v>
      </c>
      <c r="F269" s="9">
        <v>420</v>
      </c>
      <c r="G269" s="9">
        <v>44</v>
      </c>
      <c r="H269" s="10">
        <f t="shared" si="12"/>
        <v>0.10476190476190476</v>
      </c>
      <c r="I269" s="9">
        <v>54</v>
      </c>
      <c r="J269" s="10">
        <f>I269/F269</f>
        <v>0.12857142857142856</v>
      </c>
      <c r="K269" s="11">
        <v>200</v>
      </c>
      <c r="L269" s="12">
        <f>K269/F269</f>
        <v>0.47619047619047616</v>
      </c>
      <c r="M269" s="9">
        <v>223</v>
      </c>
      <c r="N269" s="16">
        <f>M269/F269</f>
        <v>0.53095238095238095</v>
      </c>
      <c r="O269" s="15">
        <f>(G269+I269+K269)*0.3/F269+M269*0.1/F269</f>
        <v>0.26595238095238094</v>
      </c>
      <c r="P269" s="36">
        <f>43000000*(O269*F269)/SUMPRODUCT($F$4:$F$964,$O$4:$O$964)</f>
        <v>52398.355797174328</v>
      </c>
      <c r="Q269" s="36">
        <f>P269/F269</f>
        <v>124.7579899932722</v>
      </c>
      <c r="R269" s="15">
        <f>(0.3*IF(H269&lt;=$H$968,H269*F269,$H$968*F269)+0.3*IF(J269&lt;=$J$968,J269*F269,$J$968*F269)+0.3*IF(L269&lt;$L$968,L269*F269,$L$968*F269)+0.1*IF(N269&lt;$N$968,N269*F269,$N$968*F269))/F269</f>
        <v>0.25992747461193805</v>
      </c>
      <c r="S269" s="37">
        <f>43000000*(R269*F269)/SUMPRODUCT($R$4:$R$964,$F$4:$F$964)</f>
        <v>52614.300422460641</v>
      </c>
      <c r="T269" s="38">
        <f>S269/F269</f>
        <v>125.27214386300153</v>
      </c>
      <c r="U269" s="38">
        <f>43000000*F269/SUM($F$4:$F$964)</f>
        <v>41614.34150949918</v>
      </c>
      <c r="V269" s="38">
        <f t="shared" si="13"/>
        <v>-10999.958912961461</v>
      </c>
      <c r="W269" s="38">
        <f t="shared" si="14"/>
        <v>-26.190378364193705</v>
      </c>
    </row>
    <row r="270" spans="1:23" x14ac:dyDescent="0.25">
      <c r="A270" s="7" t="s">
        <v>693</v>
      </c>
      <c r="B270" s="7" t="s">
        <v>657</v>
      </c>
      <c r="C270" s="7" t="s">
        <v>658</v>
      </c>
      <c r="D270" s="8">
        <v>8310</v>
      </c>
      <c r="E270" s="8" t="s">
        <v>659</v>
      </c>
      <c r="F270" s="9">
        <v>152</v>
      </c>
      <c r="G270" s="9">
        <v>63</v>
      </c>
      <c r="H270" s="10">
        <f t="shared" si="12"/>
        <v>0.41447368421052633</v>
      </c>
      <c r="I270" s="9">
        <v>55</v>
      </c>
      <c r="J270" s="10">
        <f>I270/F270</f>
        <v>0.36184210526315791</v>
      </c>
      <c r="K270" s="11">
        <v>7</v>
      </c>
      <c r="L270" s="12">
        <f>K270/F270</f>
        <v>4.6052631578947366E-2</v>
      </c>
      <c r="M270" s="9">
        <v>29</v>
      </c>
      <c r="N270" s="16">
        <f>M270/F270</f>
        <v>0.19078947368421054</v>
      </c>
      <c r="O270" s="15">
        <f>(G270+I270+K270)*0.3/F270+M270*0.1/F270</f>
        <v>0.26578947368421052</v>
      </c>
      <c r="P270" s="36">
        <f>43000000*(O270*F270)/SUMPRODUCT($F$4:$F$964,$O$4:$O$964)</f>
        <v>18951.59869477031</v>
      </c>
      <c r="Q270" s="36">
        <f>P270/F270</f>
        <v>124.68157036033098</v>
      </c>
      <c r="R270" s="15">
        <f>(0.3*IF(H270&lt;=$H$968,H270*F270,$H$968*F270)+0.3*IF(J270&lt;=$J$968,J270*F270,$J$968*F270)+0.3*IF(L270&lt;$L$968,L270*F270,$L$968*F270)+0.1*IF(N270&lt;$N$968,N270*F270,$N$968*F270))/F270</f>
        <v>0.26578947368421052</v>
      </c>
      <c r="S270" s="37">
        <f>43000000*(R270*F270)/SUMPRODUCT($R$4:$R$964,$F$4:$F$964)</f>
        <v>19470.795150151542</v>
      </c>
      <c r="T270" s="38">
        <f>S270/F270</f>
        <v>128.09733651415488</v>
      </c>
      <c r="U270" s="38">
        <f>43000000*F270/SUM($F$4:$F$964)</f>
        <v>15060.428355818749</v>
      </c>
      <c r="V270" s="38">
        <f t="shared" si="13"/>
        <v>-4410.3667943327928</v>
      </c>
      <c r="W270" s="38">
        <f t="shared" si="14"/>
        <v>-29.015571015347049</v>
      </c>
    </row>
    <row r="271" spans="1:23" x14ac:dyDescent="0.25">
      <c r="A271" s="7" t="s">
        <v>694</v>
      </c>
      <c r="B271" s="7" t="s">
        <v>695</v>
      </c>
      <c r="C271" s="7" t="s">
        <v>89</v>
      </c>
      <c r="D271" s="8">
        <v>2550</v>
      </c>
      <c r="E271" s="8" t="s">
        <v>696</v>
      </c>
      <c r="F271" s="9">
        <v>252</v>
      </c>
      <c r="G271" s="9">
        <v>94</v>
      </c>
      <c r="H271" s="10">
        <f t="shared" si="12"/>
        <v>0.37301587301587302</v>
      </c>
      <c r="I271" s="9">
        <v>77</v>
      </c>
      <c r="J271" s="10">
        <f>I271/F271</f>
        <v>0.30555555555555558</v>
      </c>
      <c r="K271" s="11">
        <v>27</v>
      </c>
      <c r="L271" s="12">
        <f>K271/F271</f>
        <v>0.10714285714285714</v>
      </c>
      <c r="M271" s="9">
        <v>74</v>
      </c>
      <c r="N271" s="16">
        <f>M271/F271</f>
        <v>0.29365079365079366</v>
      </c>
      <c r="O271" s="15">
        <f>(G271+I271+K271)*0.3/F271+M271*0.1/F271</f>
        <v>0.26507936507936508</v>
      </c>
      <c r="P271" s="36">
        <f>43000000*(O271*F271)/SUMPRODUCT($F$4:$F$964,$O$4:$O$964)</f>
        <v>31335.811703234074</v>
      </c>
      <c r="Q271" s="36">
        <f>P271/F271</f>
        <v>124.34845913981775</v>
      </c>
      <c r="R271" s="15">
        <f>(0.3*IF(H271&lt;=$H$968,H271*F271,$H$968*F271)+0.3*IF(J271&lt;=$J$968,J271*F271,$J$968*F271)+0.3*IF(L271&lt;$L$968,L271*F271,$L$968*F271)+0.1*IF(N271&lt;$N$968,N271*F271,$N$968*F271))/F271</f>
        <v>0.26507936507936508</v>
      </c>
      <c r="S271" s="37">
        <f>43000000*(R271*F271)/SUMPRODUCT($R$4:$R$964,$F$4:$F$964)</f>
        <v>32194.285050250572</v>
      </c>
      <c r="T271" s="38">
        <f>S271/F271</f>
        <v>127.75509940575624</v>
      </c>
      <c r="U271" s="38">
        <f>43000000*F271/SUM($F$4:$F$964)</f>
        <v>24968.604905699507</v>
      </c>
      <c r="V271" s="38">
        <f t="shared" si="13"/>
        <v>-7225.6801445510646</v>
      </c>
      <c r="W271" s="38">
        <f t="shared" si="14"/>
        <v>-28.673333906948415</v>
      </c>
    </row>
    <row r="272" spans="1:23" x14ac:dyDescent="0.25">
      <c r="A272" s="7" t="s">
        <v>697</v>
      </c>
      <c r="B272" s="7" t="s">
        <v>698</v>
      </c>
      <c r="C272" s="7" t="s">
        <v>199</v>
      </c>
      <c r="D272" s="8">
        <v>2930</v>
      </c>
      <c r="E272" s="8" t="s">
        <v>699</v>
      </c>
      <c r="F272" s="9">
        <v>786</v>
      </c>
      <c r="G272" s="9">
        <v>268</v>
      </c>
      <c r="H272" s="10">
        <f t="shared" si="12"/>
        <v>0.34096692111959287</v>
      </c>
      <c r="I272" s="9">
        <v>294</v>
      </c>
      <c r="J272" s="10">
        <f>I272/F272</f>
        <v>0.37404580152671757</v>
      </c>
      <c r="K272" s="11">
        <v>48</v>
      </c>
      <c r="L272" s="12">
        <f>K272/F272</f>
        <v>6.1068702290076333E-2</v>
      </c>
      <c r="M272" s="9">
        <v>252</v>
      </c>
      <c r="N272" s="16">
        <f>M272/F272</f>
        <v>0.32061068702290074</v>
      </c>
      <c r="O272" s="15">
        <f>(G272+I272+K272)*0.3/F272+M272*0.1/F272</f>
        <v>0.26488549618320612</v>
      </c>
      <c r="P272" s="36">
        <f>43000000*(O272*F272)/SUMPRODUCT($F$4:$F$964,$O$4:$O$964)</f>
        <v>97666.407134930152</v>
      </c>
      <c r="Q272" s="36">
        <f>P272/F272</f>
        <v>124.25751543884243</v>
      </c>
      <c r="R272" s="15">
        <f>(0.3*IF(H272&lt;=$H$968,H272*F272,$H$968*F272)+0.3*IF(J272&lt;=$J$968,J272*F272,$J$968*F272)+0.3*IF(L272&lt;$L$968,L272*F272,$L$968*F272)+0.1*IF(N272&lt;$N$968,N272*F272,$N$968*F272))/F272</f>
        <v>0.26488549618320612</v>
      </c>
      <c r="S272" s="37">
        <f>43000000*(R272*F272)/SUMPRODUCT($R$4:$R$964,$F$4:$F$964)</f>
        <v>100342.06807578098</v>
      </c>
      <c r="T272" s="38">
        <f>S272/F272</f>
        <v>127.66166421855085</v>
      </c>
      <c r="U272" s="38">
        <f>43000000*F272/SUM($F$4:$F$964)</f>
        <v>77878.267682062738</v>
      </c>
      <c r="V272" s="38">
        <f t="shared" si="13"/>
        <v>-22463.800393718237</v>
      </c>
      <c r="W272" s="38">
        <f t="shared" si="14"/>
        <v>-28.579898719743028</v>
      </c>
    </row>
    <row r="273" spans="1:23" x14ac:dyDescent="0.25">
      <c r="A273" s="7" t="s">
        <v>700</v>
      </c>
      <c r="B273" s="7" t="s">
        <v>471</v>
      </c>
      <c r="C273" s="7" t="s">
        <v>40</v>
      </c>
      <c r="D273" s="8">
        <v>2800</v>
      </c>
      <c r="E273" s="8" t="s">
        <v>169</v>
      </c>
      <c r="F273" s="9">
        <v>543</v>
      </c>
      <c r="G273" s="9">
        <v>170</v>
      </c>
      <c r="H273" s="10">
        <f t="shared" si="12"/>
        <v>0.31307550644567217</v>
      </c>
      <c r="I273" s="9">
        <v>155</v>
      </c>
      <c r="J273" s="10">
        <f>I273/F273</f>
        <v>0.28545119705340699</v>
      </c>
      <c r="K273" s="11">
        <v>88</v>
      </c>
      <c r="L273" s="12">
        <f>K273/F273</f>
        <v>0.16206261510128914</v>
      </c>
      <c r="M273" s="9">
        <v>197</v>
      </c>
      <c r="N273" s="16">
        <f>M273/F273</f>
        <v>0.36279926335174956</v>
      </c>
      <c r="O273" s="15">
        <f>(G273+I273+K273)*0.3/F273+M273*0.1/F273</f>
        <v>0.26445672191528546</v>
      </c>
      <c r="P273" s="36">
        <f>43000000*(O273*F273)/SUMPRODUCT($F$4:$F$964,$O$4:$O$964)</f>
        <v>67362.613182401386</v>
      </c>
      <c r="Q273" s="36">
        <f>P273/F273</f>
        <v>124.05637786814252</v>
      </c>
      <c r="R273" s="15">
        <f>(0.3*IF(H273&lt;=$H$968,H273*F273,$H$968*F273)+0.3*IF(J273&lt;=$J$968,J273*F273,$J$968*F273)+0.3*IF(L273&lt;$L$968,L273*F273,$L$968*F273)+0.1*IF(N273&lt;$N$968,N273*F273,$N$968*F273))/F273</f>
        <v>0.26445672191528552</v>
      </c>
      <c r="S273" s="37">
        <f>43000000*(R273*F273)/SUMPRODUCT($R$4:$R$964,$F$4:$F$964)</f>
        <v>69208.073850538669</v>
      </c>
      <c r="T273" s="38">
        <f>S273/F273</f>
        <v>127.45501629933456</v>
      </c>
      <c r="U273" s="38">
        <f>43000000*F273/SUM($F$4:$F$964)</f>
        <v>53801.39866585251</v>
      </c>
      <c r="V273" s="38">
        <f t="shared" si="13"/>
        <v>-15406.675184686159</v>
      </c>
      <c r="W273" s="38">
        <f t="shared" si="14"/>
        <v>-28.373250800526733</v>
      </c>
    </row>
    <row r="274" spans="1:23" x14ac:dyDescent="0.25">
      <c r="A274" s="7" t="s">
        <v>701</v>
      </c>
      <c r="B274" s="7" t="s">
        <v>702</v>
      </c>
      <c r="C274" s="7" t="s">
        <v>703</v>
      </c>
      <c r="D274" s="8">
        <v>1730</v>
      </c>
      <c r="E274" s="8" t="s">
        <v>704</v>
      </c>
      <c r="F274" s="9">
        <v>207</v>
      </c>
      <c r="G274" s="9">
        <v>55</v>
      </c>
      <c r="H274" s="10">
        <f t="shared" si="12"/>
        <v>0.26570048309178745</v>
      </c>
      <c r="I274" s="9">
        <v>60</v>
      </c>
      <c r="J274" s="10">
        <f>I274/F274</f>
        <v>0.28985507246376813</v>
      </c>
      <c r="K274" s="11">
        <v>43</v>
      </c>
      <c r="L274" s="12">
        <f>K274/F274</f>
        <v>0.20772946859903382</v>
      </c>
      <c r="M274" s="9">
        <v>72</v>
      </c>
      <c r="N274" s="16">
        <f>M274/F274</f>
        <v>0.34782608695652173</v>
      </c>
      <c r="O274" s="15">
        <f>(G274+I274+K274)*0.3/F274+M274*0.1/F274</f>
        <v>0.26376811594202898</v>
      </c>
      <c r="P274" s="36">
        <f>43000000*(O274*F274)/SUMPRODUCT($F$4:$F$964,$O$4:$O$964)</f>
        <v>25612.804176595517</v>
      </c>
      <c r="Q274" s="36">
        <f>P274/F274</f>
        <v>123.73335351012327</v>
      </c>
      <c r="R274" s="15">
        <f>(0.3*IF(H274&lt;=$H$968,H274*F274,$H$968*F274)+0.3*IF(J274&lt;=$J$968,J274*F274,$J$968*F274)+0.3*IF(L274&lt;$L$968,L274*F274,$L$968*F274)+0.1*IF(N274&lt;$N$968,N274*F274,$N$968*F274))/F274</f>
        <v>0.26376811594202898</v>
      </c>
      <c r="S274" s="37">
        <f>43000000*(R274*F274)/SUMPRODUCT($R$4:$R$964,$F$4:$F$964)</f>
        <v>26314.490475204806</v>
      </c>
      <c r="T274" s="38">
        <f>S274/F274</f>
        <v>127.12314239229374</v>
      </c>
      <c r="U274" s="38">
        <f>43000000*F274/SUM($F$4:$F$964)</f>
        <v>20509.925458253165</v>
      </c>
      <c r="V274" s="38">
        <f t="shared" si="13"/>
        <v>-5804.5650169516412</v>
      </c>
      <c r="W274" s="38">
        <f t="shared" si="14"/>
        <v>-28.041376893485918</v>
      </c>
    </row>
    <row r="275" spans="1:23" x14ac:dyDescent="0.25">
      <c r="A275" s="7" t="s">
        <v>705</v>
      </c>
      <c r="B275" s="7" t="s">
        <v>706</v>
      </c>
      <c r="C275" s="7" t="s">
        <v>315</v>
      </c>
      <c r="D275" s="8">
        <v>9470</v>
      </c>
      <c r="E275" s="8" t="s">
        <v>707</v>
      </c>
      <c r="F275" s="9">
        <v>669</v>
      </c>
      <c r="G275" s="9">
        <v>194</v>
      </c>
      <c r="H275" s="10">
        <f t="shared" si="12"/>
        <v>0.28998505231689087</v>
      </c>
      <c r="I275" s="9">
        <v>203</v>
      </c>
      <c r="J275" s="10">
        <f>I275/F275</f>
        <v>0.30343796711509718</v>
      </c>
      <c r="K275" s="11">
        <v>109</v>
      </c>
      <c r="L275" s="12">
        <f>K275/F275</f>
        <v>0.16292974588938713</v>
      </c>
      <c r="M275" s="9">
        <v>242</v>
      </c>
      <c r="N275" s="16">
        <f>M275/F275</f>
        <v>0.36173393124065772</v>
      </c>
      <c r="O275" s="15">
        <f>(G275+I275+K275)*0.3/F275+M275*0.1/F275</f>
        <v>0.26307922272047829</v>
      </c>
      <c r="P275" s="36">
        <f>43000000*(O275*F275)/SUMPRODUCT($F$4:$F$964,$O$4:$O$964)</f>
        <v>82561.420056425093</v>
      </c>
      <c r="Q275" s="36">
        <f>P275/F275</f>
        <v>123.41019440422286</v>
      </c>
      <c r="R275" s="15">
        <f>(0.3*IF(H275&lt;=$H$968,H275*F275,$H$968*F275)+0.3*IF(J275&lt;=$J$968,J275*F275,$J$968*F275)+0.3*IF(L275&lt;$L$968,L275*F275,$L$968*F275)+0.1*IF(N275&lt;$N$968,N275*F275,$N$968*F275))/F275</f>
        <v>0.26307922272047835</v>
      </c>
      <c r="S275" s="37">
        <f>43000000*(R275*F275)/SUMPRODUCT($R$4:$R$964,$F$4:$F$964)</f>
        <v>84823.26600066018</v>
      </c>
      <c r="T275" s="38">
        <f>S275/F275</f>
        <v>126.79113004582986</v>
      </c>
      <c r="U275" s="38">
        <f>43000000*F275/SUM($F$4:$F$964)</f>
        <v>66285.701118702258</v>
      </c>
      <c r="V275" s="38">
        <f t="shared" si="13"/>
        <v>-18537.564881957922</v>
      </c>
      <c r="W275" s="38">
        <f t="shared" si="14"/>
        <v>-27.709364547022034</v>
      </c>
    </row>
    <row r="276" spans="1:23" x14ac:dyDescent="0.25">
      <c r="A276" s="7" t="s">
        <v>708</v>
      </c>
      <c r="B276" s="7" t="s">
        <v>702</v>
      </c>
      <c r="C276" s="7" t="s">
        <v>703</v>
      </c>
      <c r="D276" s="8">
        <v>1730</v>
      </c>
      <c r="E276" s="8" t="s">
        <v>704</v>
      </c>
      <c r="F276" s="9">
        <v>121</v>
      </c>
      <c r="G276" s="9">
        <v>30</v>
      </c>
      <c r="H276" s="10">
        <f t="shared" si="12"/>
        <v>0.24793388429752067</v>
      </c>
      <c r="I276" s="9">
        <v>34</v>
      </c>
      <c r="J276" s="10">
        <f>I276/F276</f>
        <v>0.28099173553719009</v>
      </c>
      <c r="K276" s="11">
        <v>30</v>
      </c>
      <c r="L276" s="12">
        <f>K276/F276</f>
        <v>0.24793388429752067</v>
      </c>
      <c r="M276" s="9">
        <v>36</v>
      </c>
      <c r="N276" s="16">
        <f>M276/F276</f>
        <v>0.2975206611570248</v>
      </c>
      <c r="O276" s="15">
        <f>(G276+I276+K276)*0.3/F276+M276*0.1/F276</f>
        <v>0.2628099173553719</v>
      </c>
      <c r="P276" s="36">
        <f>43000000*(O276*F276)/SUMPRODUCT($F$4:$F$964,$O$4:$O$964)</f>
        <v>14917.347487467718</v>
      </c>
      <c r="Q276" s="36">
        <f>P276/F276</f>
        <v>123.28386353279106</v>
      </c>
      <c r="R276" s="15">
        <f>(0.3*IF(H276&lt;=$H$968,H276*F276,$H$968*F276)+0.3*IF(J276&lt;=$J$968,J276*F276,$J$968*F276)+0.3*IF(L276&lt;$L$968,L276*F276,$L$968*F276)+0.1*IF(N276&lt;$N$968,N276*F276,$N$968*F276))/F276</f>
        <v>0.2628099173553719</v>
      </c>
      <c r="S276" s="37">
        <f>43000000*(R276*F276)/SUMPRODUCT($R$4:$R$964,$F$4:$F$964)</f>
        <v>15326.021925119283</v>
      </c>
      <c r="T276" s="38">
        <f>S276/F276</f>
        <v>126.66133822412631</v>
      </c>
      <c r="U276" s="38">
        <f>43000000*F276/SUM($F$4:$F$964)</f>
        <v>11988.893625355715</v>
      </c>
      <c r="V276" s="38">
        <f t="shared" si="13"/>
        <v>-3337.1282997635681</v>
      </c>
      <c r="W276" s="38">
        <f t="shared" si="14"/>
        <v>-27.579572725318485</v>
      </c>
    </row>
    <row r="277" spans="1:23" x14ac:dyDescent="0.25">
      <c r="A277" s="7" t="s">
        <v>178</v>
      </c>
      <c r="B277" s="7" t="s">
        <v>206</v>
      </c>
      <c r="C277" s="7" t="s">
        <v>257</v>
      </c>
      <c r="D277" s="8">
        <v>9051</v>
      </c>
      <c r="E277" s="8" t="s">
        <v>66</v>
      </c>
      <c r="F277" s="9">
        <v>735</v>
      </c>
      <c r="G277" s="9">
        <v>236</v>
      </c>
      <c r="H277" s="10">
        <f t="shared" si="12"/>
        <v>0.32108843537414966</v>
      </c>
      <c r="I277" s="9">
        <v>229</v>
      </c>
      <c r="J277" s="10">
        <f>I277/F277</f>
        <v>0.31156462585034012</v>
      </c>
      <c r="K277" s="11">
        <v>84</v>
      </c>
      <c r="L277" s="12">
        <f>K277/F277</f>
        <v>0.11428571428571428</v>
      </c>
      <c r="M277" s="9">
        <v>281</v>
      </c>
      <c r="N277" s="16">
        <f>M277/F277</f>
        <v>0.38231292517006804</v>
      </c>
      <c r="O277" s="15">
        <f>(G277+I277+K277)*0.3/F277+M277*0.1/F277</f>
        <v>0.26231292517006805</v>
      </c>
      <c r="P277" s="36">
        <f>43000000*(O277*F277)/SUMPRODUCT($F$4:$F$964,$O$4:$O$964)</f>
        <v>90442.28287999297</v>
      </c>
      <c r="Q277" s="36">
        <f>P277/F277</f>
        <v>123.05072500679316</v>
      </c>
      <c r="R277" s="15">
        <f>(0.3*IF(H277&lt;=$H$968,H277*F277,$H$968*F277)+0.3*IF(J277&lt;=$J$968,J277*F277,$J$968*F277)+0.3*IF(L277&lt;$L$968,L277*F277,$L$968*F277)+0.1*IF(N277&lt;$N$968,N277*F277,$N$968*F277))/F277</f>
        <v>0.26231292517006799</v>
      </c>
      <c r="S277" s="37">
        <f>43000000*(R277*F277)/SUMPRODUCT($R$4:$R$964,$F$4:$F$964)</f>
        <v>92920.032300723193</v>
      </c>
      <c r="T277" s="38">
        <f>S277/F277</f>
        <v>126.42181265404515</v>
      </c>
      <c r="U277" s="38">
        <f>43000000*F277/SUM($F$4:$F$964)</f>
        <v>72825.097641623564</v>
      </c>
      <c r="V277" s="38">
        <f t="shared" si="13"/>
        <v>-20094.934659099628</v>
      </c>
      <c r="W277" s="38">
        <f t="shared" si="14"/>
        <v>-27.340047155237329</v>
      </c>
    </row>
    <row r="278" spans="1:23" x14ac:dyDescent="0.25">
      <c r="A278" s="7" t="s">
        <v>709</v>
      </c>
      <c r="B278" s="7" t="s">
        <v>326</v>
      </c>
      <c r="C278" s="7" t="s">
        <v>327</v>
      </c>
      <c r="D278" s="8">
        <v>8500</v>
      </c>
      <c r="E278" s="8" t="s">
        <v>190</v>
      </c>
      <c r="F278" s="9">
        <v>443</v>
      </c>
      <c r="G278" s="9">
        <v>148</v>
      </c>
      <c r="H278" s="10">
        <f t="shared" si="12"/>
        <v>0.3340857787810384</v>
      </c>
      <c r="I278" s="9">
        <v>154</v>
      </c>
      <c r="J278" s="10">
        <f>I278/F278</f>
        <v>0.34762979683972911</v>
      </c>
      <c r="K278" s="11">
        <v>57</v>
      </c>
      <c r="L278" s="12">
        <f>K278/F278</f>
        <v>0.12866817155756208</v>
      </c>
      <c r="M278" s="9">
        <v>81</v>
      </c>
      <c r="N278" s="16">
        <f>M278/F278</f>
        <v>0.18284424379232506</v>
      </c>
      <c r="O278" s="15">
        <f>(G278+I278+K278)*0.3/F278+M278*0.1/F278</f>
        <v>0.2613995485327314</v>
      </c>
      <c r="P278" s="36">
        <f>43000000*(O278*F278)/SUMPRODUCT($F$4:$F$964,$O$4:$O$964)</f>
        <v>54321.661605306981</v>
      </c>
      <c r="Q278" s="36">
        <f>P278/F278</f>
        <v>122.6222609600609</v>
      </c>
      <c r="R278" s="15">
        <f>(0.3*IF(H278&lt;=$H$968,H278*F278,$H$968*F278)+0.3*IF(J278&lt;=$J$968,J278*F278,$J$968*F278)+0.3*IF(L278&lt;$L$968,L278*F278,$L$968*F278)+0.1*IF(N278&lt;$N$968,N278*F278,$N$968*F278))/F278</f>
        <v>0.26139954853273134</v>
      </c>
      <c r="S278" s="37">
        <f>43000000*(R278*F278)/SUMPRODUCT($R$4:$R$964,$F$4:$F$964)</f>
        <v>55809.853425434361</v>
      </c>
      <c r="T278" s="38">
        <f>S278/F278</f>
        <v>125.98161044116108</v>
      </c>
      <c r="U278" s="38">
        <f>43000000*F278/SUM($F$4:$F$964)</f>
        <v>43893.222115971752</v>
      </c>
      <c r="V278" s="38">
        <f t="shared" si="13"/>
        <v>-11916.631309462609</v>
      </c>
      <c r="W278" s="38">
        <f t="shared" si="14"/>
        <v>-26.899844942353255</v>
      </c>
    </row>
    <row r="279" spans="1:23" x14ac:dyDescent="0.25">
      <c r="A279" s="7" t="s">
        <v>710</v>
      </c>
      <c r="B279" s="7" t="s">
        <v>711</v>
      </c>
      <c r="C279" s="7" t="s">
        <v>60</v>
      </c>
      <c r="D279" s="8">
        <v>2850</v>
      </c>
      <c r="E279" s="8" t="s">
        <v>712</v>
      </c>
      <c r="F279" s="9">
        <v>296</v>
      </c>
      <c r="G279" s="9">
        <v>92</v>
      </c>
      <c r="H279" s="10">
        <f t="shared" si="12"/>
        <v>0.3108108108108108</v>
      </c>
      <c r="I279" s="9">
        <v>97</v>
      </c>
      <c r="J279" s="10">
        <f>I279/F279</f>
        <v>0.32770270270270269</v>
      </c>
      <c r="K279" s="11">
        <v>34</v>
      </c>
      <c r="L279" s="12">
        <f>K279/F279</f>
        <v>0.11486486486486487</v>
      </c>
      <c r="M279" s="9">
        <v>103</v>
      </c>
      <c r="N279" s="16">
        <f>M279/F279</f>
        <v>0.34797297297297297</v>
      </c>
      <c r="O279" s="15">
        <f>(G279+I279+K279)*0.3/F279+M279*0.1/F279</f>
        <v>0.26081081081081081</v>
      </c>
      <c r="P279" s="36">
        <f>43000000*(O279*F279)/SUMPRODUCT($F$4:$F$964,$O$4:$O$964)</f>
        <v>36214.441070204652</v>
      </c>
      <c r="Q279" s="36">
        <f>P279/F279</f>
        <v>122.34608469663733</v>
      </c>
      <c r="R279" s="15">
        <f>(0.3*IF(H279&lt;=$H$968,H279*F279,$H$968*F279)+0.3*IF(J279&lt;=$J$968,J279*F279,$J$968*F279)+0.3*IF(L279&lt;$L$968,L279*F279,$L$968*F279)+0.1*IF(N279&lt;$N$968,N279*F279,$N$968*F279))/F279</f>
        <v>0.26081081081081076</v>
      </c>
      <c r="S279" s="37">
        <f>43000000*(R279*F279)/SUMPRODUCT($R$4:$R$964,$F$4:$F$964)</f>
        <v>37206.568950289577</v>
      </c>
      <c r="T279" s="38">
        <f>S279/F279</f>
        <v>125.69786807530262</v>
      </c>
      <c r="U279" s="38">
        <f>43000000*F279/SUM($F$4:$F$964)</f>
        <v>29328.20258764704</v>
      </c>
      <c r="V279" s="38">
        <f t="shared" si="13"/>
        <v>-7878.3663626425368</v>
      </c>
      <c r="W279" s="38">
        <f t="shared" si="14"/>
        <v>-26.616102576494796</v>
      </c>
    </row>
    <row r="280" spans="1:23" x14ac:dyDescent="0.25">
      <c r="A280" s="7" t="s">
        <v>713</v>
      </c>
      <c r="B280" s="7" t="s">
        <v>192</v>
      </c>
      <c r="C280" s="7" t="s">
        <v>207</v>
      </c>
      <c r="D280" s="8">
        <v>2000</v>
      </c>
      <c r="E280" s="8" t="s">
        <v>16</v>
      </c>
      <c r="F280" s="9">
        <v>298</v>
      </c>
      <c r="G280" s="9">
        <v>54</v>
      </c>
      <c r="H280" s="10">
        <f t="shared" si="12"/>
        <v>0.18120805369127516</v>
      </c>
      <c r="I280" s="9">
        <v>74</v>
      </c>
      <c r="J280" s="10">
        <f>I280/F280</f>
        <v>0.24832214765100671</v>
      </c>
      <c r="K280" s="11">
        <v>51</v>
      </c>
      <c r="L280" s="12">
        <f>K280/F280</f>
        <v>0.17114093959731544</v>
      </c>
      <c r="M280" s="9">
        <v>238</v>
      </c>
      <c r="N280" s="16">
        <f>M280/F280</f>
        <v>0.79865771812080533</v>
      </c>
      <c r="O280" s="15">
        <f>(G280+I280+K280)*0.3/F280+M280*0.1/F280</f>
        <v>0.26006711409395972</v>
      </c>
      <c r="P280" s="36">
        <f>43000000*(O280*F280)/SUMPRODUCT($F$4:$F$964,$O$4:$O$964)</f>
        <v>36355.170763482645</v>
      </c>
      <c r="Q280" s="36">
        <f>P280/F280</f>
        <v>121.99721732712297</v>
      </c>
      <c r="R280" s="15">
        <f>(0.3*IF(H280&lt;=$H$968,H280*F280,$H$968*F280)+0.3*IF(J280&lt;=$J$968,J280*F280,$J$968*F280)+0.3*IF(L280&lt;$L$968,L280*F280,$L$968*F280)+0.1*IF(N280&lt;$N$968,N280*F280,$N$968*F280))/F280</f>
        <v>0.2522062768693954</v>
      </c>
      <c r="S280" s="37">
        <f>43000000*(R280*F280)/SUMPRODUCT($R$4:$R$964,$F$4:$F$964)</f>
        <v>36222.171095220481</v>
      </c>
      <c r="T280" s="38">
        <f>S280/F280</f>
        <v>121.55090971550497</v>
      </c>
      <c r="U280" s="38">
        <f>43000000*F280/SUM($F$4:$F$964)</f>
        <v>29526.366118644655</v>
      </c>
      <c r="V280" s="38">
        <f t="shared" si="13"/>
        <v>-6695.804976575826</v>
      </c>
      <c r="W280" s="38">
        <f t="shared" si="14"/>
        <v>-22.469144216697146</v>
      </c>
    </row>
    <row r="281" spans="1:23" x14ac:dyDescent="0.25">
      <c r="A281" s="7" t="s">
        <v>714</v>
      </c>
      <c r="B281" s="7" t="s">
        <v>715</v>
      </c>
      <c r="C281" s="7" t="s">
        <v>126</v>
      </c>
      <c r="D281" s="8">
        <v>9300</v>
      </c>
      <c r="E281" s="8" t="s">
        <v>303</v>
      </c>
      <c r="F281" s="9">
        <v>190</v>
      </c>
      <c r="G281" s="9">
        <v>55</v>
      </c>
      <c r="H281" s="10">
        <f t="shared" si="12"/>
        <v>0.28947368421052633</v>
      </c>
      <c r="I281" s="9">
        <v>53</v>
      </c>
      <c r="J281" s="10">
        <f>I281/F281</f>
        <v>0.27894736842105261</v>
      </c>
      <c r="K281" s="11">
        <v>31</v>
      </c>
      <c r="L281" s="12">
        <f>K281/F281</f>
        <v>0.16315789473684211</v>
      </c>
      <c r="M281" s="9">
        <v>77</v>
      </c>
      <c r="N281" s="16">
        <f>M281/F281</f>
        <v>0.40526315789473683</v>
      </c>
      <c r="O281" s="15">
        <f>(G281+I281+K281)*0.3/F281+M281*0.1/F281</f>
        <v>0.26</v>
      </c>
      <c r="P281" s="36">
        <f>43000000*(O281*F281)/SUMPRODUCT($F$4:$F$964,$O$4:$O$964)</f>
        <v>23173.489493110228</v>
      </c>
      <c r="Q281" s="36">
        <f>P281/F281</f>
        <v>121.96573417426436</v>
      </c>
      <c r="R281" s="15">
        <f>(0.3*IF(H281&lt;=$H$968,H281*F281,$H$968*F281)+0.3*IF(J281&lt;=$J$968,J281*F281,$J$968*F281)+0.3*IF(L281&lt;$L$968,L281*F281,$L$968*F281)+0.1*IF(N281&lt;$N$968,N281*F281,$N$968*F281))/F281</f>
        <v>0.26</v>
      </c>
      <c r="S281" s="37">
        <f>43000000*(R281*F281)/SUMPRODUCT($R$4:$R$964,$F$4:$F$964)</f>
        <v>23808.348525185302</v>
      </c>
      <c r="T281" s="38">
        <f>S281/F281</f>
        <v>125.30709750097527</v>
      </c>
      <c r="U281" s="38">
        <f>43000000*F281/SUM($F$4:$F$964)</f>
        <v>18825.535444773435</v>
      </c>
      <c r="V281" s="38">
        <f t="shared" si="13"/>
        <v>-4982.8130804118664</v>
      </c>
      <c r="W281" s="38">
        <f t="shared" si="14"/>
        <v>-26.225332002167448</v>
      </c>
    </row>
    <row r="282" spans="1:23" x14ac:dyDescent="0.25">
      <c r="A282" s="7" t="s">
        <v>716</v>
      </c>
      <c r="B282" s="7" t="s">
        <v>717</v>
      </c>
      <c r="C282" s="7" t="s">
        <v>60</v>
      </c>
      <c r="D282" s="20">
        <v>9200</v>
      </c>
      <c r="E282" s="20" t="s">
        <v>296</v>
      </c>
      <c r="F282" s="9">
        <v>202</v>
      </c>
      <c r="G282" s="9">
        <v>70</v>
      </c>
      <c r="H282" s="10">
        <f t="shared" si="12"/>
        <v>0.34653465346534651</v>
      </c>
      <c r="I282" s="9">
        <v>72</v>
      </c>
      <c r="J282" s="10">
        <f>I282/F282</f>
        <v>0.35643564356435642</v>
      </c>
      <c r="K282" s="11">
        <v>15</v>
      </c>
      <c r="L282" s="12">
        <f>K282/F282</f>
        <v>7.4257425742574254E-2</v>
      </c>
      <c r="M282" s="9">
        <v>54</v>
      </c>
      <c r="N282" s="16">
        <f>M282/F282</f>
        <v>0.26732673267326734</v>
      </c>
      <c r="O282" s="15">
        <f>(G282+I282+K282)*0.3/F282+M282*0.1/F282</f>
        <v>0.25990099009900991</v>
      </c>
      <c r="P282" s="36">
        <f>43000000*(O282*F282)/SUMPRODUCT($F$4:$F$964,$O$4:$O$964)</f>
        <v>24627.696323649536</v>
      </c>
      <c r="Q282" s="36">
        <f>P282/F282</f>
        <v>121.91928873093829</v>
      </c>
      <c r="R282" s="15">
        <f>(0.3*IF(H282&lt;=$H$968,H282*F282,$H$968*F282)+0.3*IF(J282&lt;=$J$968,J282*F282,$J$968*F282)+0.3*IF(L282&lt;$L$968,L282*F282,$L$968*F282)+0.1*IF(N282&lt;$N$968,N282*F282,$N$968*F282))/F282</f>
        <v>0.25990099009900985</v>
      </c>
      <c r="S282" s="37">
        <f>43000000*(R282*F282)/SUMPRODUCT($R$4:$R$964,$F$4:$F$964)</f>
        <v>25302.394687696924</v>
      </c>
      <c r="T282" s="38">
        <f>S282/F282</f>
        <v>125.25937964206398</v>
      </c>
      <c r="U282" s="38">
        <f>43000000*F282/SUM($F$4:$F$964)</f>
        <v>20014.516630759128</v>
      </c>
      <c r="V282" s="38">
        <f t="shared" si="13"/>
        <v>-5287.8780569377959</v>
      </c>
      <c r="W282" s="38">
        <f t="shared" si="14"/>
        <v>-26.17761414325615</v>
      </c>
    </row>
    <row r="283" spans="1:23" x14ac:dyDescent="0.25">
      <c r="A283" s="7" t="s">
        <v>718</v>
      </c>
      <c r="B283" s="7" t="s">
        <v>719</v>
      </c>
      <c r="C283" s="7" t="s">
        <v>664</v>
      </c>
      <c r="D283" s="8">
        <v>2500</v>
      </c>
      <c r="E283" s="8" t="s">
        <v>458</v>
      </c>
      <c r="F283" s="9">
        <v>568</v>
      </c>
      <c r="G283" s="9">
        <v>181</v>
      </c>
      <c r="H283" s="10">
        <f t="shared" si="12"/>
        <v>0.31866197183098594</v>
      </c>
      <c r="I283" s="9">
        <v>203</v>
      </c>
      <c r="J283" s="10">
        <f>I283/F283</f>
        <v>0.35739436619718312</v>
      </c>
      <c r="K283" s="11">
        <v>74</v>
      </c>
      <c r="L283" s="12">
        <f>K283/F283</f>
        <v>0.13028169014084506</v>
      </c>
      <c r="M283" s="9">
        <v>102</v>
      </c>
      <c r="N283" s="16">
        <f>M283/F283</f>
        <v>0.1795774647887324</v>
      </c>
      <c r="O283" s="15">
        <f>(G283+I283+K283)*0.3/F283+M283*0.1/F283</f>
        <v>0.25985915492957745</v>
      </c>
      <c r="P283" s="36">
        <f>43000000*(O283*F283)/SUMPRODUCT($F$4:$F$964,$O$4:$O$964)</f>
        <v>69239.009092774693</v>
      </c>
      <c r="Q283" s="36">
        <f>P283/F283</f>
        <v>121.8996638957301</v>
      </c>
      <c r="R283" s="15">
        <f>(0.3*IF(H283&lt;=$H$968,H283*F283,$H$968*F283)+0.3*IF(J283&lt;=$J$968,J283*F283,$J$968*F283)+0.3*IF(L283&lt;$L$968,L283*F283,$L$968*F283)+0.1*IF(N283&lt;$N$968,N283*F283,$N$968*F283))/F283</f>
        <v>0.2598591549295774</v>
      </c>
      <c r="S283" s="37">
        <f>43000000*(R283*F283)/SUMPRODUCT($R$4:$R$964,$F$4:$F$964)</f>
        <v>71135.87535055363</v>
      </c>
      <c r="T283" s="38">
        <f>S283/F283</f>
        <v>125.23921716646765</v>
      </c>
      <c r="U283" s="38">
        <f>43000000*F283/SUM($F$4:$F$964)</f>
        <v>56278.442803322694</v>
      </c>
      <c r="V283" s="38">
        <f t="shared" si="13"/>
        <v>-14857.432547230936</v>
      </c>
      <c r="W283" s="38">
        <f t="shared" si="14"/>
        <v>-26.157451667659828</v>
      </c>
    </row>
    <row r="284" spans="1:23" x14ac:dyDescent="0.25">
      <c r="A284" s="7" t="s">
        <v>720</v>
      </c>
      <c r="B284" s="7" t="s">
        <v>626</v>
      </c>
      <c r="C284" s="7" t="s">
        <v>721</v>
      </c>
      <c r="D284" s="8">
        <v>9060</v>
      </c>
      <c r="E284" s="8" t="s">
        <v>628</v>
      </c>
      <c r="F284" s="9">
        <v>244</v>
      </c>
      <c r="G284" s="9">
        <v>94</v>
      </c>
      <c r="H284" s="10">
        <f t="shared" si="12"/>
        <v>0.38524590163934425</v>
      </c>
      <c r="I284" s="9">
        <v>68</v>
      </c>
      <c r="J284" s="10">
        <f>I284/F284</f>
        <v>0.27868852459016391</v>
      </c>
      <c r="K284" s="11">
        <v>11</v>
      </c>
      <c r="L284" s="12">
        <f>K284/F284</f>
        <v>4.5081967213114756E-2</v>
      </c>
      <c r="M284" s="9">
        <v>115</v>
      </c>
      <c r="N284" s="16">
        <f>M284/F284</f>
        <v>0.47131147540983609</v>
      </c>
      <c r="O284" s="15">
        <f>(G284+I284+K284)*0.3/F284+M284*0.1/F284</f>
        <v>0.25983606557377048</v>
      </c>
      <c r="P284" s="36">
        <f>43000000*(O284*F284)/SUMPRODUCT($F$4:$F$964,$O$4:$O$964)</f>
        <v>29740.875179416769</v>
      </c>
      <c r="Q284" s="36">
        <f>P284/F284</f>
        <v>121.88883270252774</v>
      </c>
      <c r="R284" s="15">
        <f>(0.3*IF(H284&lt;=$H$968,H284*F284,$H$968*F284)+0.3*IF(J284&lt;=$J$968,J284*F284,$J$968*F284)+0.3*IF(L284&lt;$L$968,L284*F284,$L$968*F284)+0.1*IF(N284&lt;$N$968,N284*F284,$N$968*F284))/F284</f>
        <v>0.25983606557377048</v>
      </c>
      <c r="S284" s="37">
        <f>43000000*(R284*F284)/SUMPRODUCT($R$4:$R$964,$F$4:$F$964)</f>
        <v>30555.653775237817</v>
      </c>
      <c r="T284" s="38">
        <f>S284/F284</f>
        <v>125.22808924277794</v>
      </c>
      <c r="U284" s="38">
        <f>43000000*F284/SUM($F$4:$F$964)</f>
        <v>24175.950781709045</v>
      </c>
      <c r="V284" s="38">
        <f t="shared" si="13"/>
        <v>-6379.7029935287719</v>
      </c>
      <c r="W284" s="38">
        <f t="shared" si="14"/>
        <v>-26.146323743970115</v>
      </c>
    </row>
    <row r="285" spans="1:23" x14ac:dyDescent="0.25">
      <c r="A285" s="7" t="s">
        <v>722</v>
      </c>
      <c r="B285" s="7" t="s">
        <v>723</v>
      </c>
      <c r="C285" s="7" t="s">
        <v>724</v>
      </c>
      <c r="D285" s="8">
        <v>9090</v>
      </c>
      <c r="E285" s="8" t="s">
        <v>725</v>
      </c>
      <c r="F285" s="9">
        <v>323</v>
      </c>
      <c r="G285" s="9">
        <v>99</v>
      </c>
      <c r="H285" s="10">
        <f t="shared" si="12"/>
        <v>0.30650154798761609</v>
      </c>
      <c r="I285" s="9">
        <v>112</v>
      </c>
      <c r="J285" s="10">
        <f>I285/F285</f>
        <v>0.34674922600619196</v>
      </c>
      <c r="K285" s="11">
        <v>36</v>
      </c>
      <c r="L285" s="12">
        <f>K285/F285</f>
        <v>0.11145510835913312</v>
      </c>
      <c r="M285" s="9">
        <v>98</v>
      </c>
      <c r="N285" s="16">
        <f>M285/F285</f>
        <v>0.30340557275541796</v>
      </c>
      <c r="O285" s="15">
        <f>(G285+I285+K285)*0.3/F285+M285*0.1/F285</f>
        <v>0.25975232198142412</v>
      </c>
      <c r="P285" s="36">
        <f>43000000*(O285*F285)/SUMPRODUCT($F$4:$F$964,$O$4:$O$964)</f>
        <v>39357.404220079916</v>
      </c>
      <c r="Q285" s="36">
        <f>P285/F285</f>
        <v>121.84954866897807</v>
      </c>
      <c r="R285" s="15">
        <f>(0.3*IF(H285&lt;=$H$968,H285*F285,$H$968*F285)+0.3*IF(J285&lt;=$J$968,J285*F285,$J$968*F285)+0.3*IF(L285&lt;$L$968,L285*F285,$L$968*F285)+0.1*IF(N285&lt;$N$968,N285*F285,$N$968*F285))/F285</f>
        <v>0.25975232198142412</v>
      </c>
      <c r="S285" s="37">
        <f>43000000*(R285*F285)/SUMPRODUCT($R$4:$R$964,$F$4:$F$964)</f>
        <v>40435.636462814706</v>
      </c>
      <c r="T285" s="38">
        <f>S285/F285</f>
        <v>125.18772898704243</v>
      </c>
      <c r="U285" s="38">
        <f>43000000*F285/SUM($F$4:$F$964)</f>
        <v>32003.410256114843</v>
      </c>
      <c r="V285" s="38">
        <f t="shared" si="13"/>
        <v>-8432.2262066998628</v>
      </c>
      <c r="W285" s="38">
        <f t="shared" si="14"/>
        <v>-26.105963488234607</v>
      </c>
    </row>
    <row r="286" spans="1:23" x14ac:dyDescent="0.25">
      <c r="A286" s="7" t="s">
        <v>726</v>
      </c>
      <c r="B286" s="7" t="s">
        <v>727</v>
      </c>
      <c r="C286" s="7" t="s">
        <v>255</v>
      </c>
      <c r="D286" s="8">
        <v>1730</v>
      </c>
      <c r="E286" s="8" t="s">
        <v>704</v>
      </c>
      <c r="F286" s="9">
        <v>423</v>
      </c>
      <c r="G286" s="9">
        <v>118</v>
      </c>
      <c r="H286" s="10">
        <f t="shared" si="12"/>
        <v>0.27895981087470451</v>
      </c>
      <c r="I286" s="9">
        <v>112</v>
      </c>
      <c r="J286" s="10">
        <f>I286/F286</f>
        <v>0.26477541371158392</v>
      </c>
      <c r="K286" s="11">
        <v>95</v>
      </c>
      <c r="L286" s="12">
        <f>K286/F286</f>
        <v>0.22458628841607564</v>
      </c>
      <c r="M286" s="9">
        <v>122</v>
      </c>
      <c r="N286" s="16">
        <f>M286/F286</f>
        <v>0.28841607565011823</v>
      </c>
      <c r="O286" s="15">
        <f>(G286+I286+K286)*0.3/F286+M286*0.1/F286</f>
        <v>0.25933806146572103</v>
      </c>
      <c r="P286" s="36">
        <f>43000000*(O286*F286)/SUMPRODUCT($F$4:$F$964,$O$4:$O$964)</f>
        <v>51460.157841987682</v>
      </c>
      <c r="Q286" s="36">
        <f>P286/F286</f>
        <v>121.65521948460444</v>
      </c>
      <c r="R286" s="15">
        <f>(0.3*IF(H286&lt;=$H$968,H286*F286,$H$968*F286)+0.3*IF(J286&lt;=$J$968,J286*F286,$J$968*F286)+0.3*IF(L286&lt;$L$968,L286*F286,$L$968*F286)+0.1*IF(N286&lt;$N$968,N286*F286,$N$968*F286))/F286</f>
        <v>0.25933806146572103</v>
      </c>
      <c r="S286" s="37">
        <f>43000000*(R286*F286)/SUMPRODUCT($R$4:$R$964,$F$4:$F$964)</f>
        <v>52869.956137911482</v>
      </c>
      <c r="T286" s="38">
        <f>S286/F286</f>
        <v>124.98807597615007</v>
      </c>
      <c r="U286" s="38">
        <f>43000000*F286/SUM($F$4:$F$964)</f>
        <v>41911.586805995597</v>
      </c>
      <c r="V286" s="38">
        <f t="shared" si="13"/>
        <v>-10958.369331915885</v>
      </c>
      <c r="W286" s="38">
        <f t="shared" si="14"/>
        <v>-25.906310477342245</v>
      </c>
    </row>
    <row r="287" spans="1:23" x14ac:dyDescent="0.25">
      <c r="A287" s="7" t="s">
        <v>728</v>
      </c>
      <c r="B287" s="7" t="s">
        <v>729</v>
      </c>
      <c r="C287" s="7" t="s">
        <v>172</v>
      </c>
      <c r="D287" s="8">
        <v>9180</v>
      </c>
      <c r="E287" s="8" t="s">
        <v>730</v>
      </c>
      <c r="F287" s="9">
        <v>112</v>
      </c>
      <c r="G287" s="9">
        <v>52</v>
      </c>
      <c r="H287" s="10">
        <f t="shared" si="12"/>
        <v>0.4642857142857143</v>
      </c>
      <c r="I287" s="9">
        <v>38</v>
      </c>
      <c r="J287" s="10">
        <f>I287/F287</f>
        <v>0.3392857142857143</v>
      </c>
      <c r="K287" s="11">
        <v>1</v>
      </c>
      <c r="L287" s="12">
        <f>K287/F287</f>
        <v>8.9285714285714281E-3</v>
      </c>
      <c r="M287" s="9">
        <v>17</v>
      </c>
      <c r="N287" s="16">
        <f>M287/F287</f>
        <v>0.15178571428571427</v>
      </c>
      <c r="O287" s="15">
        <f>(G287+I287+K287)*0.3/F287+M287*0.1/F287</f>
        <v>0.2589285714285714</v>
      </c>
      <c r="P287" s="36">
        <f>43000000*(O287*F287)/SUMPRODUCT($F$4:$F$964,$O$4:$O$964)</f>
        <v>13603.870350206407</v>
      </c>
      <c r="Q287" s="36">
        <f>P287/F287</f>
        <v>121.46312812684292</v>
      </c>
      <c r="R287" s="15">
        <f>(0.3*IF(H287&lt;=$H$968,H287*F287,$H$968*F287)+0.3*IF(J287&lt;=$J$968,J287*F287,$J$968*F287)+0.3*IF(L287&lt;$L$968,L287*F287,$L$968*F287)+0.1*IF(N287&lt;$N$968,N287*F287,$N$968*F287))/F287</f>
        <v>0.25892857142857145</v>
      </c>
      <c r="S287" s="37">
        <f>43000000*(R287*F287)/SUMPRODUCT($R$4:$R$964,$F$4:$F$964)</f>
        <v>13976.560875108784</v>
      </c>
      <c r="T287" s="38">
        <f>S287/F287</f>
        <v>124.79072209918557</v>
      </c>
      <c r="U287" s="38">
        <f>43000000*F287/SUM($F$4:$F$964)</f>
        <v>11097.157735866447</v>
      </c>
      <c r="V287" s="38">
        <f t="shared" si="13"/>
        <v>-2879.4031392423367</v>
      </c>
      <c r="W287" s="38">
        <f t="shared" si="14"/>
        <v>-25.708956600377746</v>
      </c>
    </row>
    <row r="288" spans="1:23" x14ac:dyDescent="0.25">
      <c r="A288" s="7" t="s">
        <v>731</v>
      </c>
      <c r="B288" s="7" t="s">
        <v>732</v>
      </c>
      <c r="C288" s="7" t="s">
        <v>664</v>
      </c>
      <c r="D288" s="8">
        <v>2440</v>
      </c>
      <c r="E288" s="8" t="s">
        <v>733</v>
      </c>
      <c r="F288" s="9">
        <v>406</v>
      </c>
      <c r="G288" s="9">
        <v>141</v>
      </c>
      <c r="H288" s="10">
        <f t="shared" si="12"/>
        <v>0.34729064039408869</v>
      </c>
      <c r="I288" s="9">
        <v>149</v>
      </c>
      <c r="J288" s="10">
        <f>I288/F288</f>
        <v>0.36699507389162561</v>
      </c>
      <c r="K288" s="11">
        <v>39</v>
      </c>
      <c r="L288" s="12">
        <f>K288/F288</f>
        <v>9.6059113300492605E-2</v>
      </c>
      <c r="M288" s="9">
        <v>64</v>
      </c>
      <c r="N288" s="16">
        <f>M288/F288</f>
        <v>0.15763546798029557</v>
      </c>
      <c r="O288" s="15">
        <f>(G288+I288+K288)*0.3/F288+M288*0.1/F288</f>
        <v>0.25886699507389166</v>
      </c>
      <c r="P288" s="36">
        <f>43000000*(O288*F288)/SUMPRODUCT($F$4:$F$964,$O$4:$O$964)</f>
        <v>49302.302545058403</v>
      </c>
      <c r="Q288" s="36">
        <f>P288/F288</f>
        <v>121.43424272181872</v>
      </c>
      <c r="R288" s="15">
        <f>(0.3*IF(H288&lt;=$H$968,H288*F288,$H$968*F288)+0.3*IF(J288&lt;=$J$968,J288*F288,$J$968*F288)+0.3*IF(L288&lt;$L$968,L288*F288,$L$968*F288)+0.1*IF(N288&lt;$N$968,N288*F288,$N$968*F288))/F288</f>
        <v>0.25886699507389166</v>
      </c>
      <c r="S288" s="37">
        <f>43000000*(R288*F288)/SUMPRODUCT($R$4:$R$964,$F$4:$F$964)</f>
        <v>50652.984412894235</v>
      </c>
      <c r="T288" s="38">
        <f>S288/F288</f>
        <v>124.76104535195624</v>
      </c>
      <c r="U288" s="38">
        <f>43000000*F288/SUM($F$4:$F$964)</f>
        <v>40227.196792515868</v>
      </c>
      <c r="V288" s="38">
        <f t="shared" si="13"/>
        <v>-10425.787620378367</v>
      </c>
      <c r="W288" s="38">
        <f t="shared" si="14"/>
        <v>-25.679279853148415</v>
      </c>
    </row>
    <row r="289" spans="1:23" x14ac:dyDescent="0.25">
      <c r="A289" s="7" t="s">
        <v>734</v>
      </c>
      <c r="B289" s="7" t="s">
        <v>735</v>
      </c>
      <c r="C289" s="7" t="s">
        <v>736</v>
      </c>
      <c r="D289" s="20">
        <v>3680</v>
      </c>
      <c r="E289" s="20" t="s">
        <v>737</v>
      </c>
      <c r="F289" s="9">
        <v>226</v>
      </c>
      <c r="G289" s="9">
        <v>81</v>
      </c>
      <c r="H289" s="10">
        <f t="shared" si="12"/>
        <v>0.3584070796460177</v>
      </c>
      <c r="I289" s="9">
        <v>84</v>
      </c>
      <c r="J289" s="10">
        <f>I289/F289</f>
        <v>0.37168141592920356</v>
      </c>
      <c r="K289" s="11">
        <v>25</v>
      </c>
      <c r="L289" s="12">
        <f>K289/F289</f>
        <v>0.11061946902654868</v>
      </c>
      <c r="M289" s="9">
        <v>15</v>
      </c>
      <c r="N289" s="16">
        <f>M289/F289</f>
        <v>6.637168141592921E-2</v>
      </c>
      <c r="O289" s="15">
        <f>(G289+I289+K289)*0.3/F289+M289*0.1/F289</f>
        <v>0.25884955752212391</v>
      </c>
      <c r="P289" s="36">
        <f>43000000*(O289*F289)/SUMPRODUCT($F$4:$F$964,$O$4:$O$964)</f>
        <v>27442.290189209481</v>
      </c>
      <c r="Q289" s="36">
        <f>P289/F289</f>
        <v>121.42606278411274</v>
      </c>
      <c r="R289" s="15">
        <f>(0.3*IF(H289&lt;=$H$968,H289*F289,$H$968*F289)+0.3*IF(J289&lt;=$J$968,J289*F289,$J$968*F289)+0.3*IF(L289&lt;$L$968,L289*F289,$L$968*F289)+0.1*IF(N289&lt;$N$968,N289*F289,$N$968*F289))/F289</f>
        <v>0.25884955752212391</v>
      </c>
      <c r="S289" s="37">
        <f>43000000*(R289*F289)/SUMPRODUCT($R$4:$R$964,$F$4:$F$964)</f>
        <v>28194.096937719438</v>
      </c>
      <c r="T289" s="38">
        <f>S289/F289</f>
        <v>124.75264131734265</v>
      </c>
      <c r="U289" s="38">
        <f>43000000*F289/SUM($F$4:$F$964)</f>
        <v>22392.47900273051</v>
      </c>
      <c r="V289" s="38">
        <f t="shared" si="13"/>
        <v>-5801.617934988928</v>
      </c>
      <c r="W289" s="38">
        <f t="shared" si="14"/>
        <v>-25.670875818534824</v>
      </c>
    </row>
    <row r="290" spans="1:23" x14ac:dyDescent="0.25">
      <c r="A290" s="7" t="s">
        <v>738</v>
      </c>
      <c r="B290" s="7" t="s">
        <v>739</v>
      </c>
      <c r="C290" s="7" t="s">
        <v>40</v>
      </c>
      <c r="D290" s="20">
        <v>9000</v>
      </c>
      <c r="E290" s="20" t="s">
        <v>66</v>
      </c>
      <c r="F290" s="9">
        <v>1048</v>
      </c>
      <c r="G290" s="9">
        <v>197</v>
      </c>
      <c r="H290" s="10">
        <f t="shared" si="12"/>
        <v>0.18797709923664122</v>
      </c>
      <c r="I290" s="9">
        <v>324</v>
      </c>
      <c r="J290" s="10">
        <f>I290/F290</f>
        <v>0.30916030534351147</v>
      </c>
      <c r="K290" s="11">
        <v>162</v>
      </c>
      <c r="L290" s="12">
        <f>K290/F290</f>
        <v>0.15458015267175573</v>
      </c>
      <c r="M290" s="9">
        <v>661</v>
      </c>
      <c r="N290" s="16">
        <f>M290/F290</f>
        <v>0.63072519083969469</v>
      </c>
      <c r="O290" s="15">
        <f>(G290+I290+K290)*0.3/F290+M290*0.1/F290</f>
        <v>0.25858778625954199</v>
      </c>
      <c r="P290" s="36">
        <f>43000000*(O290*F290)/SUMPRODUCT($F$4:$F$964,$O$4:$O$964)</f>
        <v>127125.82292779093</v>
      </c>
      <c r="Q290" s="36">
        <f>P290/F290</f>
        <v>121.30326615247226</v>
      </c>
      <c r="R290" s="15">
        <f>(0.3*IF(H290&lt;=$H$968,H290*F290,$H$968*F290)+0.3*IF(J290&lt;=$J$968,J290*F290,$J$968*F290)+0.3*IF(L290&lt;$L$968,L290*F290,$L$968*F290)+0.1*IF(N290&lt;$N$968,N290*F290,$N$968*F290))/F290</f>
        <v>0.25858778625954199</v>
      </c>
      <c r="S290" s="37">
        <f>43000000*(R290*F290)/SUMPRODUCT($R$4:$R$964,$F$4:$F$964)</f>
        <v>130608.55162601653</v>
      </c>
      <c r="T290" s="38">
        <f>S290/F290</f>
        <v>124.62648055917607</v>
      </c>
      <c r="U290" s="38">
        <f>43000000*F290/SUM($F$4:$F$964)</f>
        <v>103837.69024275032</v>
      </c>
      <c r="V290" s="38">
        <f t="shared" si="13"/>
        <v>-26770.861383266209</v>
      </c>
      <c r="W290" s="38">
        <f t="shared" si="14"/>
        <v>-25.544715060368247</v>
      </c>
    </row>
    <row r="291" spans="1:23" x14ac:dyDescent="0.25">
      <c r="A291" s="7" t="s">
        <v>740</v>
      </c>
      <c r="B291" s="7" t="s">
        <v>741</v>
      </c>
      <c r="C291" s="7" t="s">
        <v>54</v>
      </c>
      <c r="D291" s="20">
        <v>2500</v>
      </c>
      <c r="E291" s="20" t="s">
        <v>458</v>
      </c>
      <c r="F291" s="9">
        <v>257</v>
      </c>
      <c r="G291" s="9">
        <v>80</v>
      </c>
      <c r="H291" s="10">
        <f t="shared" si="12"/>
        <v>0.31128404669260701</v>
      </c>
      <c r="I291" s="9">
        <v>92</v>
      </c>
      <c r="J291" s="10">
        <f>I291/F291</f>
        <v>0.35797665369649806</v>
      </c>
      <c r="K291" s="11">
        <v>30</v>
      </c>
      <c r="L291" s="12">
        <f>K291/F291</f>
        <v>0.11673151750972763</v>
      </c>
      <c r="M291" s="9">
        <v>57</v>
      </c>
      <c r="N291" s="16">
        <f>M291/F291</f>
        <v>0.22178988326848248</v>
      </c>
      <c r="O291" s="15">
        <f>(G291+I291+K291)*0.3/F291+M291*0.1/F291</f>
        <v>0.25797665369649803</v>
      </c>
      <c r="P291" s="36">
        <f>43000000*(O291*F291)/SUMPRODUCT($F$4:$F$964,$O$4:$O$964)</f>
        <v>31101.262214437411</v>
      </c>
      <c r="Q291" s="36">
        <f>P291/F291</f>
        <v>121.01658449197436</v>
      </c>
      <c r="R291" s="15">
        <f>(0.3*IF(H291&lt;=$H$968,H291*F291,$H$968*F291)+0.3*IF(J291&lt;=$J$968,J291*F291,$J$968*F291)+0.3*IF(L291&lt;$L$968,L291*F291,$L$968*F291)+0.1*IF(N291&lt;$N$968,N291*F291,$N$968*F291))/F291</f>
        <v>0.25797665369649803</v>
      </c>
      <c r="S291" s="37">
        <f>43000000*(R291*F291)/SUMPRODUCT($R$4:$R$964,$F$4:$F$964)</f>
        <v>31953.309862748694</v>
      </c>
      <c r="T291" s="38">
        <f>S291/F291</f>
        <v>124.33194499124005</v>
      </c>
      <c r="U291" s="38">
        <f>43000000*F291/SUM($F$4:$F$964)</f>
        <v>25464.013733193544</v>
      </c>
      <c r="V291" s="38">
        <f t="shared" si="13"/>
        <v>-6489.2961295551504</v>
      </c>
      <c r="W291" s="38">
        <f t="shared" si="14"/>
        <v>-25.250179492432224</v>
      </c>
    </row>
    <row r="292" spans="1:23" x14ac:dyDescent="0.25">
      <c r="A292" s="7" t="s">
        <v>742</v>
      </c>
      <c r="B292" s="7" t="s">
        <v>743</v>
      </c>
      <c r="C292" s="7" t="s">
        <v>315</v>
      </c>
      <c r="D292" s="8">
        <v>2070</v>
      </c>
      <c r="E292" s="8" t="s">
        <v>744</v>
      </c>
      <c r="F292" s="9">
        <v>136</v>
      </c>
      <c r="G292" s="9">
        <v>47</v>
      </c>
      <c r="H292" s="10">
        <f t="shared" si="12"/>
        <v>0.34558823529411764</v>
      </c>
      <c r="I292" s="9">
        <v>38</v>
      </c>
      <c r="J292" s="10">
        <f>I292/F292</f>
        <v>0.27941176470588236</v>
      </c>
      <c r="K292" s="11">
        <v>7</v>
      </c>
      <c r="L292" s="12">
        <f>K292/F292</f>
        <v>5.1470588235294115E-2</v>
      </c>
      <c r="M292" s="9">
        <v>74</v>
      </c>
      <c r="N292" s="16">
        <f>M292/F292</f>
        <v>0.54411764705882348</v>
      </c>
      <c r="O292" s="15">
        <f>(G292+I292+K292)*0.3/F292+M292*0.1/F292</f>
        <v>0.25735294117647056</v>
      </c>
      <c r="P292" s="36">
        <f>43000000*(O292*F292)/SUMPRODUCT($F$4:$F$964,$O$4:$O$964)</f>
        <v>16418.464215766355</v>
      </c>
      <c r="Q292" s="36">
        <f>P292/F292</f>
        <v>120.72400158651732</v>
      </c>
      <c r="R292" s="15">
        <f>(0.3*IF(H292&lt;=$H$968,H292*F292,$H$968*F292)+0.3*IF(J292&lt;=$J$968,J292*F292,$J$968*F292)+0.3*IF(L292&lt;$L$968,L292*F292,$L$968*F292)+0.1*IF(N292&lt;$N$968,N292*F292,$N$968*F292))/F292</f>
        <v>0.25735294117647056</v>
      </c>
      <c r="S292" s="37">
        <f>43000000*(R292*F292)/SUMPRODUCT($R$4:$R$964,$F$4:$F$964)</f>
        <v>16868.263125131289</v>
      </c>
      <c r="T292" s="38">
        <f>S292/F292</f>
        <v>124.03134650831829</v>
      </c>
      <c r="U292" s="38">
        <f>43000000*F292/SUM($F$4:$F$964)</f>
        <v>13475.120107837829</v>
      </c>
      <c r="V292" s="38">
        <f t="shared" si="13"/>
        <v>-3393.1430172934597</v>
      </c>
      <c r="W292" s="38">
        <f t="shared" si="14"/>
        <v>-24.949581009510467</v>
      </c>
    </row>
    <row r="293" spans="1:23" x14ac:dyDescent="0.25">
      <c r="A293" s="7" t="s">
        <v>676</v>
      </c>
      <c r="B293" s="7" t="s">
        <v>745</v>
      </c>
      <c r="C293" s="7" t="s">
        <v>135</v>
      </c>
      <c r="D293" s="8">
        <v>9220</v>
      </c>
      <c r="E293" s="8" t="s">
        <v>261</v>
      </c>
      <c r="F293" s="9">
        <v>259</v>
      </c>
      <c r="G293" s="9">
        <v>100</v>
      </c>
      <c r="H293" s="10">
        <f t="shared" si="12"/>
        <v>0.38610038610038611</v>
      </c>
      <c r="I293" s="9">
        <v>85</v>
      </c>
      <c r="J293" s="10">
        <f>I293/F293</f>
        <v>0.3281853281853282</v>
      </c>
      <c r="K293" s="11">
        <v>13</v>
      </c>
      <c r="L293" s="12">
        <f>K293/F293</f>
        <v>5.019305019305019E-2</v>
      </c>
      <c r="M293" s="9">
        <v>72</v>
      </c>
      <c r="N293" s="16">
        <f>M293/F293</f>
        <v>0.27799227799227799</v>
      </c>
      <c r="O293" s="15">
        <f>(G293+I293+K293)*0.3/F293+M293*0.1/F293</f>
        <v>0.25714285714285712</v>
      </c>
      <c r="P293" s="36">
        <f>43000000*(O293*F293)/SUMPRODUCT($F$4:$F$964,$O$4:$O$964)</f>
        <v>31241.991907715405</v>
      </c>
      <c r="Q293" s="36">
        <f>P293/F293</f>
        <v>120.62545138114056</v>
      </c>
      <c r="R293" s="15">
        <f>(0.3*IF(H293&lt;=$H$968,H293*F293,$H$968*F293)+0.3*IF(J293&lt;=$J$968,J293*F293,$J$968*F293)+0.3*IF(L293&lt;$L$968,L293*F293,$L$968*F293)+0.1*IF(N293&lt;$N$968,N293*F293,$N$968*F293))/F293</f>
        <v>0.25714285714285712</v>
      </c>
      <c r="S293" s="37">
        <f>43000000*(R293*F293)/SUMPRODUCT($R$4:$R$964,$F$4:$F$964)</f>
        <v>32097.894975249816</v>
      </c>
      <c r="T293" s="38">
        <f>S293/F293</f>
        <v>123.93009642953596</v>
      </c>
      <c r="U293" s="38">
        <f>43000000*F293/SUM($F$4:$F$964)</f>
        <v>25662.177264191159</v>
      </c>
      <c r="V293" s="38">
        <f t="shared" si="13"/>
        <v>-6435.7177110586563</v>
      </c>
      <c r="W293" s="38">
        <f t="shared" si="14"/>
        <v>-24.848330930728139</v>
      </c>
    </row>
    <row r="294" spans="1:23" x14ac:dyDescent="0.25">
      <c r="A294" s="7" t="s">
        <v>746</v>
      </c>
      <c r="B294" s="7" t="s">
        <v>747</v>
      </c>
      <c r="C294" s="7" t="s">
        <v>585</v>
      </c>
      <c r="D294" s="8">
        <v>2610</v>
      </c>
      <c r="E294" s="8" t="s">
        <v>16</v>
      </c>
      <c r="F294" s="9">
        <v>865</v>
      </c>
      <c r="G294" s="9">
        <v>211</v>
      </c>
      <c r="H294" s="10">
        <f t="shared" si="12"/>
        <v>0.24393063583815028</v>
      </c>
      <c r="I294" s="9">
        <v>298</v>
      </c>
      <c r="J294" s="10">
        <f>I294/F294</f>
        <v>0.34450867052023121</v>
      </c>
      <c r="K294" s="11">
        <v>54</v>
      </c>
      <c r="L294" s="12">
        <f>K294/F294</f>
        <v>6.2427745664739881E-2</v>
      </c>
      <c r="M294" s="9">
        <v>531</v>
      </c>
      <c r="N294" s="16">
        <f>M294/F294</f>
        <v>0.61387283236994217</v>
      </c>
      <c r="O294" s="15">
        <f>(G294+I294+K294)*0.3/F294+M294*0.1/F294</f>
        <v>0.25664739884393067</v>
      </c>
      <c r="P294" s="36">
        <f>43000000*(O294*F294)/SUMPRODUCT($F$4:$F$964,$O$4:$O$964)</f>
        <v>104139.97302571805</v>
      </c>
      <c r="Q294" s="36">
        <f>P294/F294</f>
        <v>120.39303239967404</v>
      </c>
      <c r="R294" s="15">
        <f>(0.3*IF(H294&lt;=$H$968,H294*F294,$H$968*F294)+0.3*IF(J294&lt;=$J$968,J294*F294,$J$968*F294)+0.3*IF(L294&lt;$L$968,L294*F294,$L$968*F294)+0.1*IF(N294&lt;$N$968,N294*F294,$N$968*F294))/F294</f>
        <v>0.25664739884393062</v>
      </c>
      <c r="S294" s="37">
        <f>43000000*(R294*F294)/SUMPRODUCT($R$4:$R$964,$F$4:$F$964)</f>
        <v>106992.98325083271</v>
      </c>
      <c r="T294" s="38">
        <f>S294/F294</f>
        <v>123.69131011656961</v>
      </c>
      <c r="U294" s="38">
        <f>43000000*F294/SUM($F$4:$F$964)</f>
        <v>85705.727156468536</v>
      </c>
      <c r="V294" s="38">
        <f t="shared" si="13"/>
        <v>-21287.256094364173</v>
      </c>
      <c r="W294" s="38">
        <f t="shared" si="14"/>
        <v>-24.609544617761784</v>
      </c>
    </row>
    <row r="295" spans="1:23" x14ac:dyDescent="0.25">
      <c r="A295" s="7" t="s">
        <v>748</v>
      </c>
      <c r="B295" s="7" t="s">
        <v>225</v>
      </c>
      <c r="C295" s="7" t="s">
        <v>40</v>
      </c>
      <c r="D295" s="20">
        <v>2800</v>
      </c>
      <c r="E295" s="20" t="s">
        <v>169</v>
      </c>
      <c r="F295" s="9">
        <v>882</v>
      </c>
      <c r="G295" s="9">
        <v>252</v>
      </c>
      <c r="H295" s="10">
        <f t="shared" si="12"/>
        <v>0.2857142857142857</v>
      </c>
      <c r="I295" s="9">
        <v>308</v>
      </c>
      <c r="J295" s="10">
        <f>I295/F295</f>
        <v>0.34920634920634919</v>
      </c>
      <c r="K295" s="11">
        <v>96</v>
      </c>
      <c r="L295" s="12">
        <f>K295/F295</f>
        <v>0.10884353741496598</v>
      </c>
      <c r="M295" s="9">
        <v>291</v>
      </c>
      <c r="N295" s="16">
        <f>M295/F295</f>
        <v>0.32993197278911562</v>
      </c>
      <c r="O295" s="15">
        <f>(G295+I295+K295)*0.3/F295+M295*0.1/F295</f>
        <v>0.25612244897959185</v>
      </c>
      <c r="P295" s="36">
        <f>43000000*(O295*F295)/SUMPRODUCT($F$4:$F$964,$O$4:$O$964)</f>
        <v>105969.45903833199</v>
      </c>
      <c r="Q295" s="36">
        <f>P295/F295</f>
        <v>120.14677895502493</v>
      </c>
      <c r="R295" s="15">
        <f>(0.3*IF(H295&lt;=$H$968,H295*F295,$H$968*F295)+0.3*IF(J295&lt;=$J$968,J295*F295,$J$968*F295)+0.3*IF(L295&lt;$L$968,L295*F295,$L$968*F295)+0.1*IF(N295&lt;$N$968,N295*F295,$N$968*F295))/F295</f>
        <v>0.25612244897959185</v>
      </c>
      <c r="S295" s="37">
        <f>43000000*(R295*F295)/SUMPRODUCT($R$4:$R$964,$F$4:$F$964)</f>
        <v>108872.58971334736</v>
      </c>
      <c r="T295" s="38">
        <f>S295/F295</f>
        <v>123.43831033259339</v>
      </c>
      <c r="U295" s="38">
        <f>43000000*F295/SUM($F$4:$F$964)</f>
        <v>87390.117169948266</v>
      </c>
      <c r="V295" s="38">
        <f t="shared" si="13"/>
        <v>-21482.472543399097</v>
      </c>
      <c r="W295" s="38">
        <f t="shared" si="14"/>
        <v>-24.356544833785563</v>
      </c>
    </row>
    <row r="296" spans="1:23" x14ac:dyDescent="0.25">
      <c r="A296" s="7" t="s">
        <v>749</v>
      </c>
      <c r="B296" s="7" t="s">
        <v>404</v>
      </c>
      <c r="C296" s="7" t="s">
        <v>405</v>
      </c>
      <c r="D296" s="8">
        <v>3630</v>
      </c>
      <c r="E296" s="8" t="s">
        <v>213</v>
      </c>
      <c r="F296" s="9">
        <v>565</v>
      </c>
      <c r="G296" s="9">
        <v>218</v>
      </c>
      <c r="H296" s="10">
        <f t="shared" si="12"/>
        <v>0.38584070796460179</v>
      </c>
      <c r="I296" s="9">
        <v>165</v>
      </c>
      <c r="J296" s="10">
        <f>I296/F296</f>
        <v>0.29203539823008851</v>
      </c>
      <c r="K296" s="11">
        <v>57</v>
      </c>
      <c r="L296" s="12">
        <f>K296/F296</f>
        <v>0.10088495575221239</v>
      </c>
      <c r="M296" s="9">
        <v>118</v>
      </c>
      <c r="N296" s="16">
        <f>M296/F296</f>
        <v>0.20884955752212389</v>
      </c>
      <c r="O296" s="15">
        <f>(G296+I296+K296)*0.3/F296+M296*0.1/F296</f>
        <v>0.25451327433628318</v>
      </c>
      <c r="P296" s="36">
        <f>43000000*(O296*F296)/SUMPRODUCT($F$4:$F$964,$O$4:$O$964)</f>
        <v>67456.432977920049</v>
      </c>
      <c r="Q296" s="36">
        <f>P296/F296</f>
        <v>119.39191677507974</v>
      </c>
      <c r="R296" s="15">
        <f>(0.3*IF(H296&lt;=$H$968,H296*F296,$H$968*F296)+0.3*IF(J296&lt;=$J$968,J296*F296,$J$968*F296)+0.3*IF(L296&lt;$L$968,L296*F296,$L$968*F296)+0.1*IF(N296&lt;$N$968,N296*F296,$N$968*F296))/F296</f>
        <v>0.25451327433628318</v>
      </c>
      <c r="S296" s="37">
        <f>43000000*(R296*F296)/SUMPRODUCT($R$4:$R$964,$F$4:$F$964)</f>
        <v>69304.463925539385</v>
      </c>
      <c r="T296" s="38">
        <f>S296/F296</f>
        <v>122.66276800980422</v>
      </c>
      <c r="U296" s="38">
        <f>43000000*F296/SUM($F$4:$F$964)</f>
        <v>55981.197506826276</v>
      </c>
      <c r="V296" s="38">
        <f t="shared" si="13"/>
        <v>-13323.266418713109</v>
      </c>
      <c r="W296" s="38">
        <f t="shared" si="14"/>
        <v>-23.581002510996399</v>
      </c>
    </row>
    <row r="297" spans="1:23" x14ac:dyDescent="0.25">
      <c r="A297" s="7" t="s">
        <v>750</v>
      </c>
      <c r="B297" s="7" t="s">
        <v>587</v>
      </c>
      <c r="C297" s="7" t="s">
        <v>468</v>
      </c>
      <c r="D297" s="8">
        <v>9000</v>
      </c>
      <c r="E297" s="8" t="s">
        <v>66</v>
      </c>
      <c r="F297" s="9">
        <v>389</v>
      </c>
      <c r="G297" s="9">
        <v>71</v>
      </c>
      <c r="H297" s="10">
        <f t="shared" si="12"/>
        <v>0.18251928020565553</v>
      </c>
      <c r="I297" s="9">
        <v>127</v>
      </c>
      <c r="J297" s="10">
        <f>I297/F297</f>
        <v>0.32647814910025708</v>
      </c>
      <c r="K297" s="11">
        <v>80</v>
      </c>
      <c r="L297" s="12">
        <f>K297/F297</f>
        <v>0.20565552699228792</v>
      </c>
      <c r="M297" s="9">
        <v>156</v>
      </c>
      <c r="N297" s="16">
        <f>M297/F297</f>
        <v>0.40102827763496146</v>
      </c>
      <c r="O297" s="15">
        <f>(G297+I297+K297)*0.3/F297+M297*0.1/F297</f>
        <v>0.25449871465295626</v>
      </c>
      <c r="P297" s="36">
        <f>43000000*(O297*F297)/SUMPRODUCT($F$4:$F$964,$O$4:$O$964)</f>
        <v>46440.798781739119</v>
      </c>
      <c r="Q297" s="36">
        <f>P297/F297</f>
        <v>119.38508684251701</v>
      </c>
      <c r="R297" s="15">
        <f>(0.3*IF(H297&lt;=$H$968,H297*F297,$H$968*F297)+0.3*IF(J297&lt;=$J$968,J297*F297,$J$968*F297)+0.3*IF(L297&lt;$L$968,L297*F297,$L$968*F297)+0.1*IF(N297&lt;$N$968,N297*F297,$N$968*F297))/F297</f>
        <v>0.25449871465295631</v>
      </c>
      <c r="S297" s="37">
        <f>43000000*(R297*F297)/SUMPRODUCT($R$4:$R$964,$F$4:$F$964)</f>
        <v>47713.087125371356</v>
      </c>
      <c r="T297" s="38">
        <f>S297/F297</f>
        <v>122.65575096496492</v>
      </c>
      <c r="U297" s="38">
        <f>43000000*F297/SUM($F$4:$F$964)</f>
        <v>38542.806779036138</v>
      </c>
      <c r="V297" s="38">
        <f t="shared" si="13"/>
        <v>-9170.2803463352175</v>
      </c>
      <c r="W297" s="38">
        <f t="shared" si="14"/>
        <v>-23.573985466157097</v>
      </c>
    </row>
    <row r="298" spans="1:23" x14ac:dyDescent="0.25">
      <c r="A298" s="7" t="s">
        <v>751</v>
      </c>
      <c r="B298" s="7" t="s">
        <v>752</v>
      </c>
      <c r="C298" s="7" t="s">
        <v>585</v>
      </c>
      <c r="D298" s="8">
        <v>9900</v>
      </c>
      <c r="E298" s="8" t="s">
        <v>753</v>
      </c>
      <c r="F298" s="9">
        <v>289</v>
      </c>
      <c r="G298" s="9">
        <v>97</v>
      </c>
      <c r="H298" s="10">
        <f t="shared" si="12"/>
        <v>0.33564013840830448</v>
      </c>
      <c r="I298" s="9">
        <v>112</v>
      </c>
      <c r="J298" s="10">
        <f>I298/F298</f>
        <v>0.38754325259515571</v>
      </c>
      <c r="K298" s="11">
        <v>4</v>
      </c>
      <c r="L298" s="12">
        <f>K298/F298</f>
        <v>1.384083044982699E-2</v>
      </c>
      <c r="M298" s="9">
        <v>94</v>
      </c>
      <c r="N298" s="16">
        <f>M298/F298</f>
        <v>0.32525951557093424</v>
      </c>
      <c r="O298" s="15">
        <f>(G298+I298+K298)*0.3/F298+M298*0.1/F298</f>
        <v>0.25363321799307958</v>
      </c>
      <c r="P298" s="36">
        <f>43000000*(O298*F298)/SUMPRODUCT($F$4:$F$964,$O$4:$O$964)</f>
        <v>34384.955057590683</v>
      </c>
      <c r="Q298" s="36">
        <f>P298/F298</f>
        <v>118.97908324425842</v>
      </c>
      <c r="R298" s="15">
        <f>(0.3*IF(H298&lt;=$H$968,H298*F298,$H$968*F298)+0.3*IF(J298&lt;=$J$968,J298*F298,$J$968*F298)+0.3*IF(L298&lt;$L$968,L298*F298,$L$968*F298)+0.1*IF(N298&lt;$N$968,N298*F298,$N$968*F298))/F298</f>
        <v>0.25363321799307964</v>
      </c>
      <c r="S298" s="37">
        <f>43000000*(R298*F298)/SUMPRODUCT($R$4:$R$964,$F$4:$F$964)</f>
        <v>35326.962487774959</v>
      </c>
      <c r="T298" s="38">
        <f>S298/F298</f>
        <v>122.23862452517287</v>
      </c>
      <c r="U298" s="38">
        <f>43000000*F298/SUM($F$4:$F$964)</f>
        <v>28634.630229155384</v>
      </c>
      <c r="V298" s="38">
        <f t="shared" si="13"/>
        <v>-6692.3322586195754</v>
      </c>
      <c r="W298" s="38">
        <f t="shared" si="14"/>
        <v>-23.156859026365041</v>
      </c>
    </row>
    <row r="299" spans="1:23" x14ac:dyDescent="0.25">
      <c r="A299" s="7" t="s">
        <v>754</v>
      </c>
      <c r="B299" s="7" t="s">
        <v>562</v>
      </c>
      <c r="C299" s="7" t="s">
        <v>180</v>
      </c>
      <c r="D299" s="8">
        <v>3000</v>
      </c>
      <c r="E299" s="8" t="s">
        <v>479</v>
      </c>
      <c r="F299" s="9">
        <v>990</v>
      </c>
      <c r="G299" s="9">
        <v>275</v>
      </c>
      <c r="H299" s="10">
        <f t="shared" si="12"/>
        <v>0.27777777777777779</v>
      </c>
      <c r="I299" s="9">
        <v>281</v>
      </c>
      <c r="J299" s="10">
        <f>I299/F299</f>
        <v>0.28383838383838383</v>
      </c>
      <c r="K299" s="11">
        <v>191</v>
      </c>
      <c r="L299" s="12">
        <f>K299/F299</f>
        <v>0.19292929292929292</v>
      </c>
      <c r="M299" s="9">
        <v>266</v>
      </c>
      <c r="N299" s="16">
        <f>M299/F299</f>
        <v>0.2686868686868687</v>
      </c>
      <c r="O299" s="15">
        <f>(G299+I299+K299)*0.3/F299+M299*0.1/F299</f>
        <v>0.2532323232323232</v>
      </c>
      <c r="P299" s="36">
        <f>43000000*(O299*F299)/SUMPRODUCT($F$4:$F$964,$O$4:$O$964)</f>
        <v>117603.11368264642</v>
      </c>
      <c r="Q299" s="36">
        <f>P299/F299</f>
        <v>118.79102392186508</v>
      </c>
      <c r="R299" s="15">
        <f>(0.3*IF(H299&lt;=$H$968,H299*F299,$H$968*F299)+0.3*IF(J299&lt;=$J$968,J299*F299,$J$968*F299)+0.3*IF(L299&lt;$L$968,L299*F299,$L$968*F299)+0.1*IF(N299&lt;$N$968,N299*F299,$N$968*F299))/F299</f>
        <v>0.25323232323232325</v>
      </c>
      <c r="S299" s="37">
        <f>43000000*(R299*F299)/SUMPRODUCT($R$4:$R$964,$F$4:$F$964)</f>
        <v>120824.95901344038</v>
      </c>
      <c r="T299" s="38">
        <f>S299/F299</f>
        <v>122.04541314488928</v>
      </c>
      <c r="U299" s="38">
        <f>43000000*F299/SUM($F$4:$F$964)</f>
        <v>98090.947843819493</v>
      </c>
      <c r="V299" s="38">
        <f t="shared" si="13"/>
        <v>-22734.011169620891</v>
      </c>
      <c r="W299" s="38">
        <f t="shared" si="14"/>
        <v>-22.963647646081455</v>
      </c>
    </row>
    <row r="300" spans="1:23" x14ac:dyDescent="0.25">
      <c r="A300" s="7" t="s">
        <v>755</v>
      </c>
      <c r="B300" s="7" t="s">
        <v>756</v>
      </c>
      <c r="C300" s="7" t="s">
        <v>47</v>
      </c>
      <c r="D300" s="20">
        <v>8500</v>
      </c>
      <c r="E300" s="20" t="s">
        <v>190</v>
      </c>
      <c r="F300" s="9">
        <v>184</v>
      </c>
      <c r="G300" s="9">
        <v>53</v>
      </c>
      <c r="H300" s="10">
        <f t="shared" si="12"/>
        <v>0.28804347826086957</v>
      </c>
      <c r="I300" s="9">
        <v>57</v>
      </c>
      <c r="J300" s="10">
        <f>I300/F300</f>
        <v>0.30978260869565216</v>
      </c>
      <c r="K300" s="11">
        <v>32</v>
      </c>
      <c r="L300" s="12">
        <f>K300/F300</f>
        <v>0.17391304347826086</v>
      </c>
      <c r="M300" s="9">
        <v>39</v>
      </c>
      <c r="N300" s="16">
        <f>M300/F300</f>
        <v>0.21195652173913043</v>
      </c>
      <c r="O300" s="15">
        <f>(G300+I300+K300)*0.3/F300+M300*0.1/F300</f>
        <v>0.25271739130434784</v>
      </c>
      <c r="P300" s="36">
        <f>43000000*(O300*F300)/SUMPRODUCT($F$4:$F$964,$O$4:$O$964)</f>
        <v>21813.102458089586</v>
      </c>
      <c r="Q300" s="36">
        <f>P300/F300</f>
        <v>118.54946988092166</v>
      </c>
      <c r="R300" s="15">
        <f>(0.3*IF(H300&lt;=$H$968,H300*F300,$H$968*F300)+0.3*IF(J300&lt;=$J$968,J300*F300,$J$968*F300)+0.3*IF(L300&lt;$L$968,L300*F300,$L$968*F300)+0.1*IF(N300&lt;$N$968,N300*F300,$N$968*F300))/F300</f>
        <v>0.25271739130434784</v>
      </c>
      <c r="S300" s="37">
        <f>43000000*(R300*F300)/SUMPRODUCT($R$4:$R$964,$F$4:$F$964)</f>
        <v>22410.692437674425</v>
      </c>
      <c r="T300" s="38">
        <f>S300/F300</f>
        <v>121.79724150910013</v>
      </c>
      <c r="U300" s="38">
        <f>43000000*F300/SUM($F$4:$F$964)</f>
        <v>18231.044851780593</v>
      </c>
      <c r="V300" s="38">
        <f t="shared" si="13"/>
        <v>-4179.647585893832</v>
      </c>
      <c r="W300" s="38">
        <f t="shared" si="14"/>
        <v>-22.715476010292306</v>
      </c>
    </row>
    <row r="301" spans="1:23" x14ac:dyDescent="0.25">
      <c r="A301" s="7" t="s">
        <v>757</v>
      </c>
      <c r="B301" s="7" t="s">
        <v>758</v>
      </c>
      <c r="C301" s="7" t="s">
        <v>196</v>
      </c>
      <c r="D301" s="8">
        <v>9550</v>
      </c>
      <c r="E301" s="8" t="s">
        <v>759</v>
      </c>
      <c r="F301" s="9">
        <v>242</v>
      </c>
      <c r="G301" s="9">
        <v>104</v>
      </c>
      <c r="H301" s="10">
        <f t="shared" si="12"/>
        <v>0.42975206611570249</v>
      </c>
      <c r="I301" s="9">
        <v>77</v>
      </c>
      <c r="J301" s="10">
        <f>I301/F301</f>
        <v>0.31818181818181818</v>
      </c>
      <c r="K301" s="11">
        <v>11</v>
      </c>
      <c r="L301" s="12">
        <f>K301/F301</f>
        <v>4.5454545454545456E-2</v>
      </c>
      <c r="M301" s="9">
        <v>34</v>
      </c>
      <c r="N301" s="16">
        <f>M301/F301</f>
        <v>0.14049586776859505</v>
      </c>
      <c r="O301" s="15">
        <f>(G301+I301+K301)*0.3/F301+M301*0.1/F301</f>
        <v>0.25206611570247933</v>
      </c>
      <c r="P301" s="36">
        <f>43000000*(O301*F301)/SUMPRODUCT($F$4:$F$964,$O$4:$O$964)</f>
        <v>28615.037633192791</v>
      </c>
      <c r="Q301" s="36">
        <f>P301/F301</f>
        <v>118.24395716195369</v>
      </c>
      <c r="R301" s="15">
        <f>(0.3*IF(H301&lt;=$H$968,H301*F301,$H$968*F301)+0.3*IF(J301&lt;=$J$968,J301*F301,$J$968*F301)+0.3*IF(L301&lt;$L$968,L301*F301,$L$968*F301)+0.1*IF(N301&lt;$N$968,N301*F301,$N$968*F301))/F301</f>
        <v>0.25206611570247933</v>
      </c>
      <c r="S301" s="37">
        <f>43000000*(R301*F301)/SUMPRODUCT($R$4:$R$964,$F$4:$F$964)</f>
        <v>29398.972875228814</v>
      </c>
      <c r="T301" s="38">
        <f>S301/F301</f>
        <v>121.48335898854882</v>
      </c>
      <c r="U301" s="38">
        <f>43000000*F301/SUM($F$4:$F$964)</f>
        <v>23977.78725071143</v>
      </c>
      <c r="V301" s="38">
        <f t="shared" si="13"/>
        <v>-5421.185624517384</v>
      </c>
      <c r="W301" s="38">
        <f t="shared" si="14"/>
        <v>-22.401593489740989</v>
      </c>
    </row>
    <row r="302" spans="1:23" x14ac:dyDescent="0.25">
      <c r="A302" s="7" t="s">
        <v>760</v>
      </c>
      <c r="B302" s="7" t="s">
        <v>761</v>
      </c>
      <c r="C302" s="7" t="s">
        <v>762</v>
      </c>
      <c r="D302" s="8">
        <v>8370</v>
      </c>
      <c r="E302" s="8" t="s">
        <v>600</v>
      </c>
      <c r="F302" s="9">
        <v>175</v>
      </c>
      <c r="G302" s="9">
        <v>62</v>
      </c>
      <c r="H302" s="10">
        <f t="shared" si="12"/>
        <v>0.35428571428571426</v>
      </c>
      <c r="I302" s="9">
        <v>52</v>
      </c>
      <c r="J302" s="10">
        <f>I302/F302</f>
        <v>0.29714285714285715</v>
      </c>
      <c r="K302" s="11">
        <v>19</v>
      </c>
      <c r="L302" s="12">
        <f>K302/F302</f>
        <v>0.10857142857142857</v>
      </c>
      <c r="M302" s="9">
        <v>42</v>
      </c>
      <c r="N302" s="16">
        <f>M302/F302</f>
        <v>0.24</v>
      </c>
      <c r="O302" s="15">
        <f>(G302+I302+K302)*0.3/F302+M302*0.1/F302</f>
        <v>0.252</v>
      </c>
      <c r="P302" s="36">
        <f>43000000*(O302*F302)/SUMPRODUCT($F$4:$F$964,$O$4:$O$964)</f>
        <v>20687.264911865608</v>
      </c>
      <c r="Q302" s="36">
        <f>P302/F302</f>
        <v>118.21294235351776</v>
      </c>
      <c r="R302" s="15">
        <f>(0.3*IF(H302&lt;=$H$968,H302*F302,$H$968*F302)+0.3*IF(J302&lt;=$J$968,J302*F302,$J$968*F302)+0.3*IF(L302&lt;$L$968,L302*F302,$L$968*F302)+0.1*IF(N302&lt;$N$968,N302*F302,$N$968*F302))/F302</f>
        <v>0.252</v>
      </c>
      <c r="S302" s="37">
        <f>43000000*(R302*F302)/SUMPRODUCT($R$4:$R$964,$F$4:$F$964)</f>
        <v>21254.011537665421</v>
      </c>
      <c r="T302" s="38">
        <f>S302/F302</f>
        <v>121.45149450094526</v>
      </c>
      <c r="U302" s="38">
        <f>43000000*F302/SUM($F$4:$F$964)</f>
        <v>17339.308962291325</v>
      </c>
      <c r="V302" s="38">
        <f t="shared" si="13"/>
        <v>-3914.7025753740963</v>
      </c>
      <c r="W302" s="38">
        <f t="shared" si="14"/>
        <v>-22.369729002137433</v>
      </c>
    </row>
    <row r="303" spans="1:23" x14ac:dyDescent="0.25">
      <c r="A303" s="7" t="s">
        <v>763</v>
      </c>
      <c r="B303" s="7" t="s">
        <v>732</v>
      </c>
      <c r="C303" s="7" t="s">
        <v>664</v>
      </c>
      <c r="D303" s="8">
        <v>2440</v>
      </c>
      <c r="E303" s="8" t="s">
        <v>733</v>
      </c>
      <c r="F303" s="9">
        <v>176</v>
      </c>
      <c r="G303" s="9">
        <v>51</v>
      </c>
      <c r="H303" s="10">
        <f t="shared" si="12"/>
        <v>0.28977272727272729</v>
      </c>
      <c r="I303" s="9">
        <v>66</v>
      </c>
      <c r="J303" s="10">
        <f>I303/F303</f>
        <v>0.375</v>
      </c>
      <c r="K303" s="11">
        <v>18</v>
      </c>
      <c r="L303" s="12">
        <f>K303/F303</f>
        <v>0.10227272727272728</v>
      </c>
      <c r="M303" s="9">
        <v>35</v>
      </c>
      <c r="N303" s="16">
        <f>M303/F303</f>
        <v>0.19886363636363635</v>
      </c>
      <c r="O303" s="15">
        <f>(G303+I303+K303)*0.3/F303+M303*0.1/F303</f>
        <v>0.25</v>
      </c>
      <c r="P303" s="36">
        <f>43000000*(O303*F303)/SUMPRODUCT($F$4:$F$964,$O$4:$O$964)</f>
        <v>20640.355014106277</v>
      </c>
      <c r="Q303" s="36">
        <f>P303/F303</f>
        <v>117.27474439833112</v>
      </c>
      <c r="R303" s="15">
        <f>(0.3*IF(H303&lt;=$H$968,H303*F303,$H$968*F303)+0.3*IF(J303&lt;=$J$968,J303*F303,$J$968*F303)+0.3*IF(L303&lt;$L$968,L303*F303,$L$968*F303)+0.1*IF(N303&lt;$N$968,N303*F303,$N$968*F303))/F303</f>
        <v>0.25</v>
      </c>
      <c r="S303" s="37">
        <f>43000000*(R303*F303)/SUMPRODUCT($R$4:$R$964,$F$4:$F$964)</f>
        <v>21205.816500165045</v>
      </c>
      <c r="T303" s="38">
        <f>S303/F303</f>
        <v>120.48759375093776</v>
      </c>
      <c r="U303" s="38">
        <f>43000000*F303/SUM($F$4:$F$964)</f>
        <v>17438.390727790131</v>
      </c>
      <c r="V303" s="38">
        <f t="shared" si="13"/>
        <v>-3767.4257723749142</v>
      </c>
      <c r="W303" s="38">
        <f t="shared" si="14"/>
        <v>-21.405828252129936</v>
      </c>
    </row>
    <row r="304" spans="1:23" x14ac:dyDescent="0.25">
      <c r="A304" s="7" t="s">
        <v>764</v>
      </c>
      <c r="B304" s="7" t="s">
        <v>765</v>
      </c>
      <c r="C304" s="7" t="s">
        <v>766</v>
      </c>
      <c r="D304" s="8">
        <v>2900</v>
      </c>
      <c r="E304" s="8" t="s">
        <v>687</v>
      </c>
      <c r="F304" s="9">
        <v>332</v>
      </c>
      <c r="G304" s="9">
        <v>94</v>
      </c>
      <c r="H304" s="10">
        <f t="shared" si="12"/>
        <v>0.28313253012048195</v>
      </c>
      <c r="I304" s="9">
        <v>101</v>
      </c>
      <c r="J304" s="10">
        <f>I304/F304</f>
        <v>0.30421686746987953</v>
      </c>
      <c r="K304" s="11">
        <v>41</v>
      </c>
      <c r="L304" s="12">
        <f>K304/F304</f>
        <v>0.12349397590361445</v>
      </c>
      <c r="M304" s="9">
        <v>121</v>
      </c>
      <c r="N304" s="16">
        <f>M304/F304</f>
        <v>0.36445783132530118</v>
      </c>
      <c r="O304" s="15">
        <f>(G304+I304+K304)*0.3/F304+M304*0.1/F304</f>
        <v>0.24969879518072291</v>
      </c>
      <c r="P304" s="36">
        <f>43000000*(O304*F304)/SUMPRODUCT($F$4:$F$964,$O$4:$O$964)</f>
        <v>38888.305242486604</v>
      </c>
      <c r="Q304" s="36">
        <f>P304/F304</f>
        <v>117.13344952556206</v>
      </c>
      <c r="R304" s="15">
        <f>(0.3*IF(H304&lt;=$H$968,H304*F304,$H$968*F304)+0.3*IF(J304&lt;=$J$968,J304*F304,$J$968*F304)+0.3*IF(L304&lt;$L$968,L304*F304,$L$968*F304)+0.1*IF(N304&lt;$N$968,N304*F304,$N$968*F304))/F304</f>
        <v>0.24969879518072291</v>
      </c>
      <c r="S304" s="37">
        <f>43000000*(R304*F304)/SUMPRODUCT($R$4:$R$964,$F$4:$F$964)</f>
        <v>39953.686087810966</v>
      </c>
      <c r="T304" s="38">
        <f>S304/F304</f>
        <v>120.34242797533423</v>
      </c>
      <c r="U304" s="38">
        <f>43000000*F304/SUM($F$4:$F$964)</f>
        <v>32895.146145604114</v>
      </c>
      <c r="V304" s="38">
        <f t="shared" si="13"/>
        <v>-7058.5399422068513</v>
      </c>
      <c r="W304" s="38">
        <f t="shared" si="14"/>
        <v>-21.260662476526406</v>
      </c>
    </row>
    <row r="305" spans="1:23" x14ac:dyDescent="0.25">
      <c r="A305" s="7" t="s">
        <v>767</v>
      </c>
      <c r="B305" s="7" t="s">
        <v>668</v>
      </c>
      <c r="C305" s="7" t="s">
        <v>40</v>
      </c>
      <c r="D305" s="8">
        <v>8930</v>
      </c>
      <c r="E305" s="8" t="s">
        <v>238</v>
      </c>
      <c r="F305" s="9">
        <v>429</v>
      </c>
      <c r="G305" s="9">
        <v>139</v>
      </c>
      <c r="H305" s="10">
        <f t="shared" si="12"/>
        <v>0.32400932400932403</v>
      </c>
      <c r="I305" s="9">
        <v>154</v>
      </c>
      <c r="J305" s="10">
        <f>I305/F305</f>
        <v>0.35897435897435898</v>
      </c>
      <c r="K305" s="11">
        <v>35</v>
      </c>
      <c r="L305" s="12">
        <f>K305/F305</f>
        <v>8.1585081585081584E-2</v>
      </c>
      <c r="M305" s="9">
        <v>87</v>
      </c>
      <c r="N305" s="16">
        <f>M305/F305</f>
        <v>0.20279720279720279</v>
      </c>
      <c r="O305" s="15">
        <f>(G305+I305+K305)*0.3/F305+M305*0.1/F305</f>
        <v>0.24965034965034963</v>
      </c>
      <c r="P305" s="36">
        <f>43000000*(O305*F305)/SUMPRODUCT($F$4:$F$964,$O$4:$O$964)</f>
        <v>50240.500500245049</v>
      </c>
      <c r="Q305" s="36">
        <f>P305/F305</f>
        <v>117.11072377679498</v>
      </c>
      <c r="R305" s="15">
        <f>(0.3*IF(H305&lt;=$H$968,H305*F305,$H$968*F305)+0.3*IF(J305&lt;=$J$968,J305*F305,$J$968*F305)+0.3*IF(L305&lt;$L$968,L305*F305,$L$968*F305)+0.1*IF(N305&lt;$N$968,N305*F305,$N$968*F305))/F305</f>
        <v>0.24965034965034963</v>
      </c>
      <c r="S305" s="37">
        <f>43000000*(R305*F305)/SUMPRODUCT($R$4:$R$964,$F$4:$F$964)</f>
        <v>51616.885162901737</v>
      </c>
      <c r="T305" s="38">
        <f>S305/F305</f>
        <v>120.31907963380358</v>
      </c>
      <c r="U305" s="38">
        <f>43000000*F305/SUM($F$4:$F$964)</f>
        <v>42506.077398988447</v>
      </c>
      <c r="V305" s="38">
        <f t="shared" si="13"/>
        <v>-9110.8077639132898</v>
      </c>
      <c r="W305" s="38">
        <f t="shared" si="14"/>
        <v>-21.237314134995756</v>
      </c>
    </row>
    <row r="306" spans="1:23" x14ac:dyDescent="0.25">
      <c r="A306" s="7" t="s">
        <v>768</v>
      </c>
      <c r="B306" s="7" t="s">
        <v>769</v>
      </c>
      <c r="C306" s="7" t="s">
        <v>193</v>
      </c>
      <c r="D306" s="8">
        <v>9700</v>
      </c>
      <c r="E306" s="8" t="s">
        <v>608</v>
      </c>
      <c r="F306" s="9">
        <v>919</v>
      </c>
      <c r="G306" s="9">
        <v>302</v>
      </c>
      <c r="H306" s="10">
        <f t="shared" si="12"/>
        <v>0.32861806311207836</v>
      </c>
      <c r="I306" s="9">
        <v>304</v>
      </c>
      <c r="J306" s="10">
        <f>I306/F306</f>
        <v>0.33079434167573452</v>
      </c>
      <c r="K306" s="11">
        <v>104</v>
      </c>
      <c r="L306" s="12">
        <f>K306/F306</f>
        <v>0.11316648531011969</v>
      </c>
      <c r="M306" s="9">
        <v>163</v>
      </c>
      <c r="N306" s="16">
        <f>M306/F306</f>
        <v>0.17736670293797607</v>
      </c>
      <c r="O306" s="15">
        <f>(G306+I306+K306)*0.3/F306+M306*0.1/F306</f>
        <v>0.24951033732317737</v>
      </c>
      <c r="P306" s="36">
        <f>43000000*(O306*F306)/SUMPRODUCT($F$4:$F$964,$O$4:$O$964)</f>
        <v>107564.39556214929</v>
      </c>
      <c r="Q306" s="36">
        <f>P306/F306</f>
        <v>117.04504413726801</v>
      </c>
      <c r="R306" s="15">
        <f>(0.3*IF(H306&lt;=$H$968,H306*F306,$H$968*F306)+0.3*IF(J306&lt;=$J$968,J306*F306,$J$968*F306)+0.3*IF(L306&lt;$L$968,L306*F306,$L$968*F306)+0.1*IF(N306&lt;$N$968,N306*F306,$N$968*F306))/F306</f>
        <v>0.24951033732317737</v>
      </c>
      <c r="S306" s="37">
        <f>43000000*(R306*F306)/SUMPRODUCT($R$4:$R$964,$F$4:$F$964)</f>
        <v>110511.22098836012</v>
      </c>
      <c r="T306" s="38">
        <f>S306/F306</f>
        <v>120.25160064021776</v>
      </c>
      <c r="U306" s="38">
        <f>43000000*F306/SUM($F$4:$F$964)</f>
        <v>91056.142493404157</v>
      </c>
      <c r="V306" s="38">
        <f t="shared" si="13"/>
        <v>-19455.07849495596</v>
      </c>
      <c r="W306" s="38">
        <f t="shared" si="14"/>
        <v>-21.169835141409933</v>
      </c>
    </row>
    <row r="307" spans="1:23" x14ac:dyDescent="0.25">
      <c r="A307" s="7" t="s">
        <v>770</v>
      </c>
      <c r="B307" s="7" t="s">
        <v>771</v>
      </c>
      <c r="C307" s="7" t="s">
        <v>207</v>
      </c>
      <c r="D307" s="8">
        <v>9660</v>
      </c>
      <c r="E307" s="8" t="s">
        <v>772</v>
      </c>
      <c r="F307" s="9">
        <v>221</v>
      </c>
      <c r="G307" s="9">
        <v>70</v>
      </c>
      <c r="H307" s="10">
        <f t="shared" si="12"/>
        <v>0.31674208144796379</v>
      </c>
      <c r="I307" s="9">
        <v>85</v>
      </c>
      <c r="J307" s="10">
        <f>I307/F307</f>
        <v>0.38461538461538464</v>
      </c>
      <c r="K307" s="11">
        <v>21</v>
      </c>
      <c r="L307" s="12">
        <f>K307/F307</f>
        <v>9.5022624434389136E-2</v>
      </c>
      <c r="M307" s="9">
        <v>22</v>
      </c>
      <c r="N307" s="16">
        <f>M307/F307</f>
        <v>9.9547511312217188E-2</v>
      </c>
      <c r="O307" s="15">
        <f>(G307+I307+K307)*0.3/F307+M307*0.1/F307</f>
        <v>0.24886877828054296</v>
      </c>
      <c r="P307" s="36">
        <f>43000000*(O307*F307)/SUMPRODUCT($F$4:$F$964,$O$4:$O$964)</f>
        <v>25800.443767632842</v>
      </c>
      <c r="Q307" s="36">
        <f>P307/F307</f>
        <v>116.74408944630245</v>
      </c>
      <c r="R307" s="15">
        <f>(0.3*IF(H307&lt;=$H$968,H307*F307,$H$968*F307)+0.3*IF(J307&lt;=$J$968,J307*F307,$J$968*F307)+0.3*IF(L307&lt;$L$968,L307*F307,$L$968*F307)+0.1*IF(N307&lt;$N$968,N307*F307,$N$968*F307))/F307</f>
        <v>0.24886877828054299</v>
      </c>
      <c r="S307" s="37">
        <f>43000000*(R307*F307)/SUMPRODUCT($R$4:$R$964,$F$4:$F$964)</f>
        <v>26507.270625206307</v>
      </c>
      <c r="T307" s="38">
        <f>S307/F307</f>
        <v>119.94240101903307</v>
      </c>
      <c r="U307" s="38">
        <f>43000000*F307/SUM($F$4:$F$964)</f>
        <v>21897.070175236473</v>
      </c>
      <c r="V307" s="38">
        <f t="shared" si="13"/>
        <v>-4610.2004499698342</v>
      </c>
      <c r="W307" s="38">
        <f t="shared" si="14"/>
        <v>-20.860635520225244</v>
      </c>
    </row>
    <row r="308" spans="1:23" x14ac:dyDescent="0.25">
      <c r="A308" s="7" t="s">
        <v>773</v>
      </c>
      <c r="B308" s="7" t="s">
        <v>774</v>
      </c>
      <c r="C308" s="7" t="s">
        <v>302</v>
      </c>
      <c r="D308" s="8">
        <v>2300</v>
      </c>
      <c r="E308" s="8" t="s">
        <v>432</v>
      </c>
      <c r="F308" s="9">
        <v>794</v>
      </c>
      <c r="G308" s="9">
        <v>317</v>
      </c>
      <c r="H308" s="10">
        <f t="shared" si="12"/>
        <v>0.39924433249370278</v>
      </c>
      <c r="I308" s="9">
        <v>238</v>
      </c>
      <c r="J308" s="10">
        <f>I308/F308</f>
        <v>0.29974811083123426</v>
      </c>
      <c r="K308" s="11">
        <v>60</v>
      </c>
      <c r="L308" s="12">
        <f>K308/F308</f>
        <v>7.5566750629722929E-2</v>
      </c>
      <c r="M308" s="9">
        <v>122</v>
      </c>
      <c r="N308" s="16">
        <f>M308/F308</f>
        <v>0.15365239294710328</v>
      </c>
      <c r="O308" s="15">
        <f>(G308+I308+K308)*0.3/F308+M308*0.1/F308</f>
        <v>0.24773299748110833</v>
      </c>
      <c r="P308" s="36">
        <f>43000000*(O308*F308)/SUMPRODUCT($F$4:$F$964,$O$4:$O$964)</f>
        <v>92271.768892606939</v>
      </c>
      <c r="Q308" s="36">
        <f>P308/F308</f>
        <v>116.21129583451756</v>
      </c>
      <c r="R308" s="15">
        <f>(0.3*IF(H308&lt;=$H$968,H308*F308,$H$968*F308)+0.3*IF(J308&lt;=$J$968,J308*F308,$J$968*F308)+0.3*IF(L308&lt;$L$968,L308*F308,$L$968*F308)+0.1*IF(N308&lt;$N$968,N308*F308,$N$968*F308))/F308</f>
        <v>0.2477329974811083</v>
      </c>
      <c r="S308" s="37">
        <f>43000000*(R308*F308)/SUMPRODUCT($R$4:$R$964,$F$4:$F$964)</f>
        <v>94799.638763237817</v>
      </c>
      <c r="T308" s="38">
        <f>S308/F308</f>
        <v>119.39501103682345</v>
      </c>
      <c r="U308" s="38">
        <f>43000000*F308/SUM($F$4:$F$964)</f>
        <v>78670.9218060532</v>
      </c>
      <c r="V308" s="38">
        <f t="shared" si="13"/>
        <v>-16128.716957184617</v>
      </c>
      <c r="W308" s="38">
        <f t="shared" si="14"/>
        <v>-20.313245538015622</v>
      </c>
    </row>
    <row r="309" spans="1:23" x14ac:dyDescent="0.25">
      <c r="A309" s="7" t="s">
        <v>775</v>
      </c>
      <c r="B309" s="7" t="s">
        <v>447</v>
      </c>
      <c r="C309" s="7" t="s">
        <v>448</v>
      </c>
      <c r="D309" s="8">
        <v>1702</v>
      </c>
      <c r="E309" s="8" t="s">
        <v>449</v>
      </c>
      <c r="F309" s="9">
        <v>904</v>
      </c>
      <c r="G309" s="9">
        <v>205</v>
      </c>
      <c r="H309" s="10">
        <f t="shared" si="12"/>
        <v>0.22676991150442477</v>
      </c>
      <c r="I309" s="9">
        <v>175</v>
      </c>
      <c r="J309" s="10">
        <f>I309/F309</f>
        <v>0.19358407079646017</v>
      </c>
      <c r="K309" s="11">
        <v>257</v>
      </c>
      <c r="L309" s="12">
        <f>K309/F309</f>
        <v>0.28429203539823011</v>
      </c>
      <c r="M309" s="9">
        <v>323</v>
      </c>
      <c r="N309" s="16">
        <f>M309/F309</f>
        <v>0.35730088495575218</v>
      </c>
      <c r="O309" s="15">
        <f>(G309+I309+K309)*0.3/F309+M309*0.1/F309</f>
        <v>0.24712389380530975</v>
      </c>
      <c r="P309" s="36">
        <f>43000000*(O309*F309)/SUMPRODUCT($F$4:$F$964,$O$4:$O$964)</f>
        <v>104796.71159434869</v>
      </c>
      <c r="Q309" s="36">
        <f>P309/F309</f>
        <v>115.92556592295209</v>
      </c>
      <c r="R309" s="15">
        <f>(0.3*IF(H309&lt;=$H$968,H309*F309,$H$968*F309)+0.3*IF(J309&lt;=$J$968,J309*F309,$J$968*F309)+0.3*IF(L309&lt;$L$968,L309*F309,$L$968*F309)+0.1*IF(N309&lt;$N$968,N309*F309,$N$968*F309))/F309</f>
        <v>0.24712389380530975</v>
      </c>
      <c r="S309" s="37">
        <f>43000000*(R309*F309)/SUMPRODUCT($R$4:$R$964,$F$4:$F$964)</f>
        <v>107667.71377583798</v>
      </c>
      <c r="T309" s="38">
        <f>S309/F309</f>
        <v>119.10145329185617</v>
      </c>
      <c r="U309" s="38">
        <f>43000000*F309/SUM($F$4:$F$964)</f>
        <v>89569.916010922039</v>
      </c>
      <c r="V309" s="38">
        <f t="shared" si="13"/>
        <v>-18097.797764915944</v>
      </c>
      <c r="W309" s="38">
        <f t="shared" si="14"/>
        <v>-20.019687793048348</v>
      </c>
    </row>
    <row r="310" spans="1:23" x14ac:dyDescent="0.25">
      <c r="A310" s="7" t="s">
        <v>776</v>
      </c>
      <c r="B310" s="7" t="s">
        <v>777</v>
      </c>
      <c r="C310" s="7" t="s">
        <v>100</v>
      </c>
      <c r="D310" s="8">
        <v>8790</v>
      </c>
      <c r="E310" s="8" t="s">
        <v>582</v>
      </c>
      <c r="F310" s="9">
        <v>597</v>
      </c>
      <c r="G310" s="9">
        <v>203</v>
      </c>
      <c r="H310" s="10">
        <f t="shared" si="12"/>
        <v>0.34003350083752093</v>
      </c>
      <c r="I310" s="9">
        <v>200</v>
      </c>
      <c r="J310" s="10">
        <f>I310/F310</f>
        <v>0.33500837520938026</v>
      </c>
      <c r="K310" s="11">
        <v>67</v>
      </c>
      <c r="L310" s="12">
        <f>K310/F310</f>
        <v>0.11222780569514237</v>
      </c>
      <c r="M310" s="9">
        <v>64</v>
      </c>
      <c r="N310" s="16">
        <f>M310/F310</f>
        <v>0.10720268006700168</v>
      </c>
      <c r="O310" s="15">
        <f>(G310+I310+K310)*0.3/F310+M310*0.1/F310</f>
        <v>0.24690117252931323</v>
      </c>
      <c r="P310" s="36">
        <f>43000000*(O310*F310)/SUMPRODUCT($F$4:$F$964,$O$4:$O$964)</f>
        <v>69145.189297256031</v>
      </c>
      <c r="Q310" s="36">
        <f>P310/F310</f>
        <v>115.82108760009385</v>
      </c>
      <c r="R310" s="15">
        <f>(0.3*IF(H310&lt;=$H$968,H310*F310,$H$968*F310)+0.3*IF(J310&lt;=$J$968,J310*F310,$J$968*F310)+0.3*IF(L310&lt;$L$968,L310*F310,$L$968*F310)+0.1*IF(N310&lt;$N$968,N310*F310,$N$968*F310))/F310</f>
        <v>0.24690117252931323</v>
      </c>
      <c r="S310" s="37">
        <f>43000000*(R310*F310)/SUMPRODUCT($R$4:$R$964,$F$4:$F$964)</f>
        <v>71039.485275552899</v>
      </c>
      <c r="T310" s="38">
        <f>S310/F310</f>
        <v>118.99411268936834</v>
      </c>
      <c r="U310" s="38">
        <f>43000000*F310/SUM($F$4:$F$964)</f>
        <v>59151.814002788116</v>
      </c>
      <c r="V310" s="38">
        <f t="shared" si="13"/>
        <v>-11887.671272764783</v>
      </c>
      <c r="W310" s="38">
        <f t="shared" si="14"/>
        <v>-19.91234719056051</v>
      </c>
    </row>
    <row r="311" spans="1:23" x14ac:dyDescent="0.25">
      <c r="A311" s="7" t="s">
        <v>778</v>
      </c>
      <c r="B311" s="7" t="s">
        <v>396</v>
      </c>
      <c r="C311" s="7" t="s">
        <v>37</v>
      </c>
      <c r="D311" s="8">
        <v>3970</v>
      </c>
      <c r="E311" s="8" t="s">
        <v>282</v>
      </c>
      <c r="F311" s="9">
        <v>351</v>
      </c>
      <c r="G311" s="9">
        <v>79</v>
      </c>
      <c r="H311" s="10">
        <f t="shared" si="12"/>
        <v>0.22507122507122507</v>
      </c>
      <c r="I311" s="9">
        <v>127</v>
      </c>
      <c r="J311" s="10">
        <f>I311/F311</f>
        <v>0.36182336182336183</v>
      </c>
      <c r="K311" s="11">
        <v>40</v>
      </c>
      <c r="L311" s="12">
        <f>K311/F311</f>
        <v>0.11396011396011396</v>
      </c>
      <c r="M311" s="9">
        <v>124</v>
      </c>
      <c r="N311" s="16">
        <f>M311/F311</f>
        <v>0.35327635327635326</v>
      </c>
      <c r="O311" s="15">
        <f>(G311+I311+K311)*0.3/F311+M311*0.1/F311</f>
        <v>0.24558404558404559</v>
      </c>
      <c r="P311" s="36">
        <f>43000000*(O311*F311)/SUMPRODUCT($F$4:$F$964,$O$4:$O$964)</f>
        <v>40436.33186854457</v>
      </c>
      <c r="Q311" s="36">
        <f>P311/F311</f>
        <v>115.20322469670818</v>
      </c>
      <c r="R311" s="15">
        <f>(0.3*IF(H311&lt;=$H$968,H311*F311,$H$968*F311)+0.3*IF(J311&lt;=$J$968,J311*F311,$J$968*F311)+0.3*IF(L311&lt;$L$968,L311*F311,$L$968*F311)+0.1*IF(N311&lt;$N$968,N311*F311,$N$968*F311))/F311</f>
        <v>0.24558404558404559</v>
      </c>
      <c r="S311" s="37">
        <f>43000000*(R311*F311)/SUMPRODUCT($R$4:$R$964,$F$4:$F$964)</f>
        <v>41544.12232532334</v>
      </c>
      <c r="T311" s="38">
        <f>S311/F311</f>
        <v>118.35932286416906</v>
      </c>
      <c r="U311" s="38">
        <f>43000000*F311/SUM($F$4:$F$964)</f>
        <v>34777.699690081456</v>
      </c>
      <c r="V311" s="38">
        <f t="shared" si="13"/>
        <v>-6766.4226352418846</v>
      </c>
      <c r="W311" s="38">
        <f t="shared" si="14"/>
        <v>-19.277557365361233</v>
      </c>
    </row>
    <row r="312" spans="1:23" x14ac:dyDescent="0.25">
      <c r="A312" s="7" t="s">
        <v>779</v>
      </c>
      <c r="B312" s="7" t="s">
        <v>495</v>
      </c>
      <c r="C312" s="7" t="s">
        <v>766</v>
      </c>
      <c r="D312" s="8">
        <v>1500</v>
      </c>
      <c r="E312" s="8" t="s">
        <v>387</v>
      </c>
      <c r="F312" s="9">
        <v>736</v>
      </c>
      <c r="G312" s="9">
        <v>221</v>
      </c>
      <c r="H312" s="10">
        <f t="shared" si="12"/>
        <v>0.30027173913043476</v>
      </c>
      <c r="I312" s="9">
        <v>169</v>
      </c>
      <c r="J312" s="10">
        <f>I312/F312</f>
        <v>0.2296195652173913</v>
      </c>
      <c r="K312" s="11">
        <v>159</v>
      </c>
      <c r="L312" s="12">
        <f>K312/F312</f>
        <v>0.21603260869565216</v>
      </c>
      <c r="M312" s="9">
        <v>156</v>
      </c>
      <c r="N312" s="16">
        <f>M312/F312</f>
        <v>0.21195652173913043</v>
      </c>
      <c r="O312" s="15">
        <f>(G312+I312+K312)*0.3/F312+M312*0.1/F312</f>
        <v>0.24497282608695653</v>
      </c>
      <c r="P312" s="36">
        <f>43000000*(O312*F312)/SUMPRODUCT($F$4:$F$964,$O$4:$O$964)</f>
        <v>84578.545660076416</v>
      </c>
      <c r="Q312" s="36">
        <f>P312/F312</f>
        <v>114.9165022555386</v>
      </c>
      <c r="R312" s="15">
        <f>(0.3*IF(H312&lt;=$H$968,H312*F312,$H$968*F312)+0.3*IF(J312&lt;=$J$968,J312*F312,$J$968*F312)+0.3*IF(L312&lt;$L$968,L312*F312,$L$968*F312)+0.1*IF(N312&lt;$N$968,N312*F312,$N$968*F312))/F312</f>
        <v>0.24497282608695645</v>
      </c>
      <c r="S312" s="37">
        <f>43000000*(R312*F312)/SUMPRODUCT($R$4:$R$964,$F$4:$F$964)</f>
        <v>86895.652613176295</v>
      </c>
      <c r="T312" s="38">
        <f>S312/F312</f>
        <v>118.06474539833735</v>
      </c>
      <c r="U312" s="38">
        <f>43000000*F312/SUM($F$4:$F$964)</f>
        <v>72924.17940712237</v>
      </c>
      <c r="V312" s="38">
        <f t="shared" si="13"/>
        <v>-13971.473206053925</v>
      </c>
      <c r="W312" s="38">
        <f t="shared" si="14"/>
        <v>-18.982979899529525</v>
      </c>
    </row>
    <row r="313" spans="1:23" x14ac:dyDescent="0.25">
      <c r="A313" s="7" t="s">
        <v>780</v>
      </c>
      <c r="B313" s="7" t="s">
        <v>781</v>
      </c>
      <c r="C313" s="7" t="s">
        <v>172</v>
      </c>
      <c r="D313" s="8">
        <v>2950</v>
      </c>
      <c r="E313" s="8" t="s">
        <v>394</v>
      </c>
      <c r="F313" s="9">
        <v>172</v>
      </c>
      <c r="G313" s="9">
        <v>51</v>
      </c>
      <c r="H313" s="10">
        <f t="shared" si="12"/>
        <v>0.29651162790697677</v>
      </c>
      <c r="I313" s="9">
        <v>54</v>
      </c>
      <c r="J313" s="10">
        <f>I313/F313</f>
        <v>0.31395348837209303</v>
      </c>
      <c r="K313" s="11">
        <v>20</v>
      </c>
      <c r="L313" s="12">
        <f>K313/F313</f>
        <v>0.11627906976744186</v>
      </c>
      <c r="M313" s="9">
        <v>45</v>
      </c>
      <c r="N313" s="16">
        <f>M313/F313</f>
        <v>0.26162790697674421</v>
      </c>
      <c r="O313" s="15">
        <f>(G313+I313+K313)*0.3/F313+M313*0.1/F313</f>
        <v>0.2441860465116279</v>
      </c>
      <c r="P313" s="36">
        <f>43000000*(O313*F313)/SUMPRODUCT($F$4:$F$964,$O$4:$O$964)</f>
        <v>19702.157058919627</v>
      </c>
      <c r="Q313" s="36">
        <f>P313/F313</f>
        <v>114.54742476116063</v>
      </c>
      <c r="R313" s="15">
        <f>(0.3*IF(H313&lt;=$H$968,H313*F313,$H$968*F313)+0.3*IF(J313&lt;=$J$968,J313*F313,$J$968*F313)+0.3*IF(L313&lt;$L$968,L313*F313,$L$968*F313)+0.1*IF(N313&lt;$N$968,N313*F313,$N$968*F313))/F313</f>
        <v>0.2441860465116279</v>
      </c>
      <c r="S313" s="37">
        <f>43000000*(R313*F313)/SUMPRODUCT($R$4:$R$964,$F$4:$F$964)</f>
        <v>20241.915750157543</v>
      </c>
      <c r="T313" s="38">
        <f>S313/F313</f>
        <v>117.68555668696246</v>
      </c>
      <c r="U313" s="38">
        <f>43000000*F313/SUM($F$4:$F$964)</f>
        <v>17042.0636657949</v>
      </c>
      <c r="V313" s="38">
        <f t="shared" si="13"/>
        <v>-3199.8520843626429</v>
      </c>
      <c r="W313" s="38">
        <f t="shared" si="14"/>
        <v>-18.603791188154631</v>
      </c>
    </row>
    <row r="314" spans="1:23" x14ac:dyDescent="0.25">
      <c r="A314" s="7" t="s">
        <v>782</v>
      </c>
      <c r="B314" s="7" t="s">
        <v>389</v>
      </c>
      <c r="C314" s="7" t="s">
        <v>783</v>
      </c>
      <c r="D314" s="8">
        <v>3500</v>
      </c>
      <c r="E314" s="8" t="s">
        <v>380</v>
      </c>
      <c r="F314" s="9">
        <v>114</v>
      </c>
      <c r="G314" s="9">
        <v>25</v>
      </c>
      <c r="H314" s="10">
        <f t="shared" si="12"/>
        <v>0.21929824561403508</v>
      </c>
      <c r="I314" s="9">
        <v>45</v>
      </c>
      <c r="J314" s="10">
        <f>I314/F314</f>
        <v>0.39473684210526316</v>
      </c>
      <c r="K314" s="11">
        <v>13</v>
      </c>
      <c r="L314" s="12">
        <f>K314/F314</f>
        <v>0.11403508771929824</v>
      </c>
      <c r="M314" s="9">
        <v>29</v>
      </c>
      <c r="N314" s="16">
        <f>M314/F314</f>
        <v>0.25438596491228072</v>
      </c>
      <c r="O314" s="15">
        <f>(G314+I314+K314)*0.3/F314+M314*0.1/F314</f>
        <v>0.243859649122807</v>
      </c>
      <c r="P314" s="36">
        <f>43000000*(O314*F314)/SUMPRODUCT($F$4:$F$964,$O$4:$O$964)</f>
        <v>13040.951577094418</v>
      </c>
      <c r="Q314" s="36">
        <f>P314/F314</f>
        <v>114.3943120797756</v>
      </c>
      <c r="R314" s="15">
        <f>(0.3*IF(H314&lt;=$H$968,H314*F314,$H$968*F314)+0.3*IF(J314&lt;=$J$968,J314*F314,$J$968*F314)+0.3*IF(L314&lt;$L$968,L314*F314,$L$968*F314)+0.1*IF(N314&lt;$N$968,N314*F314,$N$968*F314))/F314</f>
        <v>0.243859649122807</v>
      </c>
      <c r="S314" s="37">
        <f>43000000*(R314*F314)/SUMPRODUCT($R$4:$R$964,$F$4:$F$964)</f>
        <v>13398.220425104277</v>
      </c>
      <c r="T314" s="38">
        <f>S314/F314</f>
        <v>117.52824934301997</v>
      </c>
      <c r="U314" s="38">
        <f>43000000*F314/SUM($F$4:$F$964)</f>
        <v>11295.321266864063</v>
      </c>
      <c r="V314" s="38">
        <f t="shared" si="13"/>
        <v>-2102.8991582402141</v>
      </c>
      <c r="W314" s="38">
        <f t="shared" si="14"/>
        <v>-18.446483844212139</v>
      </c>
    </row>
    <row r="315" spans="1:23" x14ac:dyDescent="0.25">
      <c r="A315" s="7" t="s">
        <v>784</v>
      </c>
      <c r="B315" s="7" t="s">
        <v>785</v>
      </c>
      <c r="C315" s="7" t="s">
        <v>519</v>
      </c>
      <c r="D315" s="8">
        <v>1770</v>
      </c>
      <c r="E315" s="8" t="s">
        <v>594</v>
      </c>
      <c r="F315" s="9">
        <v>137</v>
      </c>
      <c r="G315" s="9">
        <v>42</v>
      </c>
      <c r="H315" s="10">
        <f t="shared" si="12"/>
        <v>0.30656934306569344</v>
      </c>
      <c r="I315" s="9">
        <v>41</v>
      </c>
      <c r="J315" s="10">
        <f>I315/F315</f>
        <v>0.29927007299270075</v>
      </c>
      <c r="K315" s="11">
        <v>18</v>
      </c>
      <c r="L315" s="12">
        <f>K315/F315</f>
        <v>0.13138686131386862</v>
      </c>
      <c r="M315" s="9">
        <v>31</v>
      </c>
      <c r="N315" s="16">
        <f>M315/F315</f>
        <v>0.22627737226277372</v>
      </c>
      <c r="O315" s="15">
        <f>(G315+I315+K315)*0.3/F315+M315*0.1/F315</f>
        <v>0.24379562043795619</v>
      </c>
      <c r="P315" s="36">
        <f>43000000*(O315*F315)/SUMPRODUCT($F$4:$F$964,$O$4:$O$964)</f>
        <v>15667.905851617037</v>
      </c>
      <c r="Q315" s="36">
        <f>P315/F315</f>
        <v>114.36427628917545</v>
      </c>
      <c r="R315" s="15">
        <f>(0.3*IF(H315&lt;=$H$968,H315*F315,$H$968*F315)+0.3*IF(J315&lt;=$J$968,J315*F315,$J$968*F315)+0.3*IF(L315&lt;$L$968,L315*F315,$L$968*F315)+0.1*IF(N315&lt;$N$968,N315*F315,$N$968*F315))/F315</f>
        <v>0.24379562043795619</v>
      </c>
      <c r="S315" s="37">
        <f>43000000*(R315*F315)/SUMPRODUCT($R$4:$R$964,$F$4:$F$964)</f>
        <v>16097.142525125286</v>
      </c>
      <c r="T315" s="38">
        <f>S315/F315</f>
        <v>117.49739069434516</v>
      </c>
      <c r="U315" s="38">
        <f>43000000*F315/SUM($F$4:$F$964)</f>
        <v>13574.201873336637</v>
      </c>
      <c r="V315" s="38">
        <f t="shared" si="13"/>
        <v>-2522.9406517886491</v>
      </c>
      <c r="W315" s="38">
        <f t="shared" si="14"/>
        <v>-18.415625195537331</v>
      </c>
    </row>
    <row r="316" spans="1:23" x14ac:dyDescent="0.25">
      <c r="A316" s="7" t="s">
        <v>694</v>
      </c>
      <c r="B316" s="7" t="s">
        <v>786</v>
      </c>
      <c r="C316" s="7" t="s">
        <v>250</v>
      </c>
      <c r="D316" s="8">
        <v>3500</v>
      </c>
      <c r="E316" s="8" t="s">
        <v>380</v>
      </c>
      <c r="F316" s="9">
        <v>1258</v>
      </c>
      <c r="G316" s="9">
        <v>409.5</v>
      </c>
      <c r="H316" s="10">
        <f t="shared" si="12"/>
        <v>0.32551669316375198</v>
      </c>
      <c r="I316" s="9">
        <v>445.5</v>
      </c>
      <c r="J316" s="10">
        <f>I316/F316</f>
        <v>0.3541335453100159</v>
      </c>
      <c r="K316" s="11">
        <v>85</v>
      </c>
      <c r="L316" s="12">
        <f>K316/F316</f>
        <v>6.7567567567567571E-2</v>
      </c>
      <c r="M316" s="9">
        <v>246.5</v>
      </c>
      <c r="N316" s="16">
        <f>M316/F316</f>
        <v>0.19594594594594594</v>
      </c>
      <c r="O316" s="15">
        <f>(G316+I316+K316)*0.3/F316+M316*0.1/F316</f>
        <v>0.24375993640699523</v>
      </c>
      <c r="P316" s="36">
        <f>43000000*(O316*F316)/SUMPRODUCT($F$4:$F$964,$O$4:$O$964)</f>
        <v>143849.20147899294</v>
      </c>
      <c r="Q316" s="36">
        <f>P316/F316</f>
        <v>114.34753694673525</v>
      </c>
      <c r="R316" s="15">
        <f>(0.3*IF(H316&lt;=$H$968,H316*F316,$H$968*F316)+0.3*IF(J316&lt;=$J$968,J316*F316,$J$968*F316)+0.3*IF(L316&lt;$L$968,L316*F316,$L$968*F316)+0.1*IF(N316&lt;$N$968,N316*F316,$N$968*F316))/F316</f>
        <v>0.24375993640699523</v>
      </c>
      <c r="S316" s="37">
        <f>43000000*(R316*F316)/SUMPRODUCT($R$4:$R$964,$F$4:$F$964)</f>
        <v>147790.08249490024</v>
      </c>
      <c r="T316" s="38">
        <f>S316/F316</f>
        <v>117.48019276224184</v>
      </c>
      <c r="U316" s="38">
        <f>43000000*F316/SUM($F$4:$F$964)</f>
        <v>124644.86099749991</v>
      </c>
      <c r="V316" s="38">
        <f t="shared" si="13"/>
        <v>-23145.221497400329</v>
      </c>
      <c r="W316" s="38">
        <f t="shared" si="14"/>
        <v>-18.398427263434016</v>
      </c>
    </row>
    <row r="317" spans="1:23" x14ac:dyDescent="0.25">
      <c r="A317" s="7" t="s">
        <v>787</v>
      </c>
      <c r="B317" s="7" t="s">
        <v>788</v>
      </c>
      <c r="C317" s="7" t="s">
        <v>37</v>
      </c>
      <c r="D317" s="8">
        <v>9200</v>
      </c>
      <c r="E317" s="8" t="s">
        <v>296</v>
      </c>
      <c r="F317" s="9">
        <v>225</v>
      </c>
      <c r="G317" s="9">
        <v>56</v>
      </c>
      <c r="H317" s="10">
        <f t="shared" si="12"/>
        <v>0.24888888888888888</v>
      </c>
      <c r="I317" s="9">
        <v>76</v>
      </c>
      <c r="J317" s="10">
        <f>I317/F317</f>
        <v>0.33777777777777779</v>
      </c>
      <c r="K317" s="11">
        <v>28</v>
      </c>
      <c r="L317" s="12">
        <f>K317/F317</f>
        <v>0.12444444444444444</v>
      </c>
      <c r="M317" s="9">
        <v>68</v>
      </c>
      <c r="N317" s="16">
        <f>M317/F317</f>
        <v>0.30222222222222223</v>
      </c>
      <c r="O317" s="15">
        <f>(G317+I317+K317)*0.3/F317+M317*0.1/F317</f>
        <v>0.24355555555555558</v>
      </c>
      <c r="P317" s="36">
        <f>43000000*(O317*F317)/SUMPRODUCT($F$4:$F$964,$O$4:$O$964)</f>
        <v>25706.623972114179</v>
      </c>
      <c r="Q317" s="36">
        <f>P317/F317</f>
        <v>114.25166209828524</v>
      </c>
      <c r="R317" s="15">
        <f>(0.3*IF(H317&lt;=$H$968,H317*F317,$H$968*F317)+0.3*IF(J317&lt;=$J$968,J317*F317,$J$968*F317)+0.3*IF(L317&lt;$L$968,L317*F317,$L$968*F317)+0.1*IF(N317&lt;$N$968,N317*F317,$N$968*F317))/F317</f>
        <v>0.24355555555555555</v>
      </c>
      <c r="S317" s="37">
        <f>43000000*(R317*F317)/SUMPRODUCT($R$4:$R$964,$F$4:$F$964)</f>
        <v>26410.880550205558</v>
      </c>
      <c r="T317" s="38">
        <f>S317/F317</f>
        <v>117.38169133424692</v>
      </c>
      <c r="U317" s="38">
        <f>43000000*F317/SUM($F$4:$F$964)</f>
        <v>22293.3972372317</v>
      </c>
      <c r="V317" s="38">
        <f t="shared" si="13"/>
        <v>-4117.4833129738581</v>
      </c>
      <c r="W317" s="38">
        <f t="shared" si="14"/>
        <v>-18.299925835439097</v>
      </c>
    </row>
    <row r="318" spans="1:23" x14ac:dyDescent="0.25">
      <c r="A318" s="7" t="s">
        <v>789</v>
      </c>
      <c r="B318" s="7" t="s">
        <v>790</v>
      </c>
      <c r="C318" s="7" t="s">
        <v>157</v>
      </c>
      <c r="D318" s="8">
        <v>8620</v>
      </c>
      <c r="E318" s="8" t="s">
        <v>316</v>
      </c>
      <c r="F318" s="9">
        <v>257</v>
      </c>
      <c r="G318" s="9">
        <v>73</v>
      </c>
      <c r="H318" s="10">
        <f t="shared" si="12"/>
        <v>0.28404669260700388</v>
      </c>
      <c r="I318" s="9">
        <v>82</v>
      </c>
      <c r="J318" s="10">
        <f>I318/F318</f>
        <v>0.31906614785992216</v>
      </c>
      <c r="K318" s="11">
        <v>15</v>
      </c>
      <c r="L318" s="12">
        <f>K318/F318</f>
        <v>5.8365758754863814E-2</v>
      </c>
      <c r="M318" s="9">
        <v>115</v>
      </c>
      <c r="N318" s="16">
        <f>M318/F318</f>
        <v>0.44747081712062259</v>
      </c>
      <c r="O318" s="15">
        <f>(G318+I318+K318)*0.3/F318+M318*0.1/F318</f>
        <v>0.24319066147859922</v>
      </c>
      <c r="P318" s="36">
        <f>43000000*(O318*F318)/SUMPRODUCT($F$4:$F$964,$O$4:$O$964)</f>
        <v>29318.686099582777</v>
      </c>
      <c r="Q318" s="36">
        <f>P318/F318</f>
        <v>114.08049065985516</v>
      </c>
      <c r="R318" s="15">
        <f>(0.3*IF(H318&lt;=$H$968,H318*F318,$H$968*F318)+0.3*IF(J318&lt;=$J$968,J318*F318,$J$968*F318)+0.3*IF(L318&lt;$L$968,L318*F318,$L$968*F318)+0.1*IF(N318&lt;$N$968,N318*F318,$N$968*F318))/F318</f>
        <v>0.24319066147859922</v>
      </c>
      <c r="S318" s="37">
        <f>43000000*(R318*F318)/SUMPRODUCT($R$4:$R$964,$F$4:$F$964)</f>
        <v>30121.898437734442</v>
      </c>
      <c r="T318" s="38">
        <f>S318/F318</f>
        <v>117.20583049702118</v>
      </c>
      <c r="U318" s="38">
        <f>43000000*F318/SUM($F$4:$F$964)</f>
        <v>25464.013733193544</v>
      </c>
      <c r="V318" s="38">
        <f t="shared" si="13"/>
        <v>-4657.8847045408984</v>
      </c>
      <c r="W318" s="38">
        <f t="shared" si="14"/>
        <v>-18.124064998213356</v>
      </c>
    </row>
    <row r="319" spans="1:23" x14ac:dyDescent="0.25">
      <c r="A319" s="7" t="s">
        <v>791</v>
      </c>
      <c r="B319" s="7" t="s">
        <v>792</v>
      </c>
      <c r="C319" s="7" t="s">
        <v>766</v>
      </c>
      <c r="D319" s="20">
        <v>8200</v>
      </c>
      <c r="E319" s="20" t="s">
        <v>659</v>
      </c>
      <c r="F319" s="9">
        <v>1490</v>
      </c>
      <c r="G319" s="9">
        <v>542</v>
      </c>
      <c r="H319" s="10">
        <f t="shared" si="12"/>
        <v>0.36375838926174497</v>
      </c>
      <c r="I319" s="9">
        <v>475</v>
      </c>
      <c r="J319" s="10">
        <f>I319/F319</f>
        <v>0.31879194630872482</v>
      </c>
      <c r="K319" s="11">
        <v>81</v>
      </c>
      <c r="L319" s="12">
        <f>K319/F319</f>
        <v>5.4362416107382551E-2</v>
      </c>
      <c r="M319" s="9">
        <v>326</v>
      </c>
      <c r="N319" s="16">
        <f>M319/F319</f>
        <v>0.21879194630872484</v>
      </c>
      <c r="O319" s="15">
        <f>(G319+I319+K319)*0.3/F319+M319*0.1/F319</f>
        <v>0.24295302013422818</v>
      </c>
      <c r="P319" s="36">
        <f>43000000*(O319*F319)/SUMPRODUCT($F$4:$F$964,$O$4:$O$964)</f>
        <v>169813.82988878345</v>
      </c>
      <c r="Q319" s="36">
        <f>P319/F319</f>
        <v>113.96901334817682</v>
      </c>
      <c r="R319" s="15">
        <f>(0.3*IF(H319&lt;=$H$968,H319*F319,$H$968*F319)+0.3*IF(J319&lt;=$J$968,J319*F319,$J$968*F319)+0.3*IF(L319&lt;$L$968,L319*F319,$L$968*F319)+0.1*IF(N319&lt;$N$968,N319*F319,$N$968*F319))/F319</f>
        <v>0.24295302013422823</v>
      </c>
      <c r="S319" s="37">
        <f>43000000*(R319*F319)/SUMPRODUCT($R$4:$R$964,$F$4:$F$964)</f>
        <v>174466.03575135791</v>
      </c>
      <c r="T319" s="38">
        <f>S319/F319</f>
        <v>117.09129916198518</v>
      </c>
      <c r="U319" s="38">
        <f>43000000*F319/SUM($F$4:$F$964)</f>
        <v>147631.83059322328</v>
      </c>
      <c r="V319" s="38">
        <f t="shared" si="13"/>
        <v>-26834.205158134631</v>
      </c>
      <c r="W319" s="38">
        <f t="shared" si="14"/>
        <v>-18.009533663177351</v>
      </c>
    </row>
    <row r="320" spans="1:23" x14ac:dyDescent="0.25">
      <c r="A320" s="7" t="s">
        <v>793</v>
      </c>
      <c r="B320" s="7" t="s">
        <v>794</v>
      </c>
      <c r="C320" s="7" t="s">
        <v>315</v>
      </c>
      <c r="D320" s="8">
        <v>8580</v>
      </c>
      <c r="E320" s="8" t="s">
        <v>795</v>
      </c>
      <c r="F320" s="9">
        <v>226</v>
      </c>
      <c r="G320" s="9">
        <v>72</v>
      </c>
      <c r="H320" s="10">
        <f t="shared" si="12"/>
        <v>0.31858407079646017</v>
      </c>
      <c r="I320" s="9">
        <v>81</v>
      </c>
      <c r="J320" s="10">
        <f>I320/F320</f>
        <v>0.3584070796460177</v>
      </c>
      <c r="K320" s="11">
        <v>25</v>
      </c>
      <c r="L320" s="12">
        <f>K320/F320</f>
        <v>0.11061946902654868</v>
      </c>
      <c r="M320" s="9">
        <v>15</v>
      </c>
      <c r="N320" s="16">
        <f>M320/F320</f>
        <v>6.637168141592921E-2</v>
      </c>
      <c r="O320" s="15">
        <f>(G320+I320+K320)*0.3/F320+M320*0.1/F320</f>
        <v>0.24292035398230089</v>
      </c>
      <c r="P320" s="36">
        <f>43000000*(O320*F320)/SUMPRODUCT($F$4:$F$964,$O$4:$O$964)</f>
        <v>25753.533869873514</v>
      </c>
      <c r="Q320" s="36">
        <f>P320/F320</f>
        <v>113.95368968970581</v>
      </c>
      <c r="R320" s="15">
        <f>(0.3*IF(H320&lt;=$H$968,H320*F320,$H$968*F320)+0.3*IF(J320&lt;=$J$968,J320*F320,$J$968*F320)+0.3*IF(L320&lt;$L$968,L320*F320,$L$968*F320)+0.1*IF(N320&lt;$N$968,N320*F320,$N$968*F320))/F320</f>
        <v>0.24292035398230089</v>
      </c>
      <c r="S320" s="37">
        <f>43000000*(R320*F320)/SUMPRODUCT($R$4:$R$964,$F$4:$F$964)</f>
        <v>26459.075587705935</v>
      </c>
      <c r="T320" s="38">
        <f>S320/F320</f>
        <v>117.07555569781387</v>
      </c>
      <c r="U320" s="38">
        <f>43000000*F320/SUM($F$4:$F$964)</f>
        <v>22392.47900273051</v>
      </c>
      <c r="V320" s="38">
        <f t="shared" si="13"/>
        <v>-4066.5965849754248</v>
      </c>
      <c r="W320" s="38">
        <f t="shared" si="14"/>
        <v>-17.993790199006042</v>
      </c>
    </row>
    <row r="321" spans="1:23" x14ac:dyDescent="0.25">
      <c r="A321" s="7" t="s">
        <v>796</v>
      </c>
      <c r="B321" s="7" t="s">
        <v>797</v>
      </c>
      <c r="C321" s="7" t="s">
        <v>798</v>
      </c>
      <c r="D321" s="8">
        <v>2850</v>
      </c>
      <c r="E321" s="8" t="s">
        <v>712</v>
      </c>
      <c r="F321" s="9">
        <v>1178</v>
      </c>
      <c r="G321" s="9">
        <v>401</v>
      </c>
      <c r="H321" s="10">
        <f t="shared" si="12"/>
        <v>0.34040747028862478</v>
      </c>
      <c r="I321" s="9">
        <v>335</v>
      </c>
      <c r="J321" s="10">
        <f>I321/F321</f>
        <v>0.28438030560271649</v>
      </c>
      <c r="K321" s="11">
        <v>93</v>
      </c>
      <c r="L321" s="12">
        <f>K321/F321</f>
        <v>7.8947368421052627E-2</v>
      </c>
      <c r="M321" s="9">
        <v>371</v>
      </c>
      <c r="N321" s="16">
        <f>M321/F321</f>
        <v>0.31494057724957553</v>
      </c>
      <c r="O321" s="15">
        <f>(G321+I321+K321)*0.3/F321+M321*0.1/F321</f>
        <v>0.24261460101867571</v>
      </c>
      <c r="P321" s="36">
        <f>43000000*(O321*F321)/SUMPRODUCT($F$4:$F$964,$O$4:$O$964)</f>
        <v>134068.48779617212</v>
      </c>
      <c r="Q321" s="36">
        <f>P321/F321</f>
        <v>113.8102612870731</v>
      </c>
      <c r="R321" s="15">
        <f>(0.3*IF(H321&lt;=$H$968,H321*F321,$H$968*F321)+0.3*IF(J321&lt;=$J$968,J321*F321,$J$968*F321)+0.3*IF(L321&lt;$L$968,L321*F321,$L$968*F321)+0.1*IF(N321&lt;$N$968,N321*F321,$N$968*F321))/F321</f>
        <v>0.24261460101867574</v>
      </c>
      <c r="S321" s="37">
        <f>43000000*(R321*F321)/SUMPRODUCT($R$4:$R$964,$F$4:$F$964)</f>
        <v>137741.41717607205</v>
      </c>
      <c r="T321" s="38">
        <f>S321/F321</f>
        <v>116.92819794233621</v>
      </c>
      <c r="U321" s="38">
        <f>43000000*F321/SUM($F$4:$F$964)</f>
        <v>116718.31975759531</v>
      </c>
      <c r="V321" s="38">
        <f t="shared" si="13"/>
        <v>-21023.09741847674</v>
      </c>
      <c r="W321" s="38">
        <f t="shared" si="14"/>
        <v>-17.846432443528386</v>
      </c>
    </row>
    <row r="322" spans="1:23" x14ac:dyDescent="0.25">
      <c r="A322" s="7" t="s">
        <v>799</v>
      </c>
      <c r="B322" s="7" t="s">
        <v>800</v>
      </c>
      <c r="C322" s="7" t="s">
        <v>664</v>
      </c>
      <c r="D322" s="8">
        <v>2850</v>
      </c>
      <c r="E322" s="8" t="s">
        <v>712</v>
      </c>
      <c r="F322" s="9">
        <v>538</v>
      </c>
      <c r="G322" s="9">
        <v>167</v>
      </c>
      <c r="H322" s="10">
        <f t="shared" si="12"/>
        <v>0.3104089219330855</v>
      </c>
      <c r="I322" s="9">
        <v>168</v>
      </c>
      <c r="J322" s="10">
        <f>I322/F322</f>
        <v>0.31226765799256506</v>
      </c>
      <c r="K322" s="11">
        <v>35</v>
      </c>
      <c r="L322" s="12">
        <f>K322/F322</f>
        <v>6.5055762081784388E-2</v>
      </c>
      <c r="M322" s="9">
        <v>193</v>
      </c>
      <c r="N322" s="16">
        <f>M322/F322</f>
        <v>0.35873605947955389</v>
      </c>
      <c r="O322" s="15">
        <f>(G322+I322+K322)*0.3/F322+M322*0.1/F322</f>
        <v>0.24219330855018587</v>
      </c>
      <c r="P322" s="36">
        <f>43000000*(O322*F322)/SUMPRODUCT($F$4:$F$964,$O$4:$O$964)</f>
        <v>61123.596780410167</v>
      </c>
      <c r="Q322" s="36">
        <f>P322/F322</f>
        <v>113.61263342083674</v>
      </c>
      <c r="R322" s="15">
        <f>(0.3*IF(H322&lt;=$H$968,H322*F322,$H$968*F322)+0.3*IF(J322&lt;=$J$968,J322*F322,$J$968*F322)+0.3*IF(L322&lt;$L$968,L322*F322,$L$968*F322)+0.1*IF(N322&lt;$N$968,N322*F322,$N$968*F322))/F322</f>
        <v>0.24219330855018589</v>
      </c>
      <c r="S322" s="37">
        <f>43000000*(R322*F322)/SUMPRODUCT($R$4:$R$964,$F$4:$F$964)</f>
        <v>62798.133862988776</v>
      </c>
      <c r="T322" s="38">
        <f>S322/F322</f>
        <v>116.72515587916129</v>
      </c>
      <c r="U322" s="38">
        <f>43000000*F322/SUM($F$4:$F$964)</f>
        <v>53305.989838358466</v>
      </c>
      <c r="V322" s="38">
        <f t="shared" si="13"/>
        <v>-9492.14402463031</v>
      </c>
      <c r="W322" s="38">
        <f t="shared" si="14"/>
        <v>-17.643390380353466</v>
      </c>
    </row>
    <row r="323" spans="1:23" x14ac:dyDescent="0.25">
      <c r="A323" s="7" t="s">
        <v>801</v>
      </c>
      <c r="B323" s="7" t="s">
        <v>802</v>
      </c>
      <c r="C323" s="7" t="s">
        <v>766</v>
      </c>
      <c r="D323" s="8">
        <v>9041</v>
      </c>
      <c r="E323" s="8" t="s">
        <v>66</v>
      </c>
      <c r="F323" s="9">
        <v>623</v>
      </c>
      <c r="G323" s="9">
        <v>221</v>
      </c>
      <c r="H323" s="10">
        <f t="shared" si="12"/>
        <v>0.3547351524879615</v>
      </c>
      <c r="I323" s="9">
        <v>184</v>
      </c>
      <c r="J323" s="10">
        <f>I323/F323</f>
        <v>0.2953451043338684</v>
      </c>
      <c r="K323" s="11">
        <v>34</v>
      </c>
      <c r="L323" s="12">
        <f>K323/F323</f>
        <v>5.4574638844301769E-2</v>
      </c>
      <c r="M323" s="9">
        <v>190</v>
      </c>
      <c r="N323" s="16">
        <f>M323/F323</f>
        <v>0.30497592295345105</v>
      </c>
      <c r="O323" s="15">
        <f>(G323+I323+K323)*0.3/F323+M323*0.1/F323</f>
        <v>0.24189406099518457</v>
      </c>
      <c r="P323" s="36">
        <f>43000000*(O323*F323)/SUMPRODUCT($F$4:$F$964,$O$4:$O$964)</f>
        <v>70693.215923313983</v>
      </c>
      <c r="Q323" s="36">
        <f>P323/F323</f>
        <v>113.47225669873833</v>
      </c>
      <c r="R323" s="15">
        <f>(0.3*IF(H323&lt;=$H$968,H323*F323,$H$968*F323)+0.3*IF(J323&lt;=$J$968,J323*F323,$J$968*F323)+0.3*IF(L323&lt;$L$968,L323*F323,$L$968*F323)+0.1*IF(N323&lt;$N$968,N323*F323,$N$968*F323))/F323</f>
        <v>0.24189406099518462</v>
      </c>
      <c r="S323" s="37">
        <f>43000000*(R323*F323)/SUMPRODUCT($R$4:$R$964,$F$4:$F$964)</f>
        <v>72629.921513065288</v>
      </c>
      <c r="T323" s="38">
        <f>S323/F323</f>
        <v>116.58093340780945</v>
      </c>
      <c r="U323" s="38">
        <f>43000000*F323/SUM($F$4:$F$964)</f>
        <v>61727.939905757114</v>
      </c>
      <c r="V323" s="38">
        <f t="shared" si="13"/>
        <v>-10901.981607308175</v>
      </c>
      <c r="W323" s="38">
        <f t="shared" si="14"/>
        <v>-17.499167909001628</v>
      </c>
    </row>
    <row r="324" spans="1:23" x14ac:dyDescent="0.25">
      <c r="A324" s="7" t="s">
        <v>803</v>
      </c>
      <c r="B324" s="7" t="s">
        <v>804</v>
      </c>
      <c r="C324" s="7" t="s">
        <v>157</v>
      </c>
      <c r="D324" s="8">
        <v>9300</v>
      </c>
      <c r="E324" s="8" t="s">
        <v>303</v>
      </c>
      <c r="F324" s="9">
        <v>656</v>
      </c>
      <c r="G324" s="9">
        <v>200</v>
      </c>
      <c r="H324" s="10">
        <f t="shared" ref="H324:H387" si="15">G324/F324</f>
        <v>0.3048780487804878</v>
      </c>
      <c r="I324" s="9">
        <v>188</v>
      </c>
      <c r="J324" s="10">
        <f>I324/F324</f>
        <v>0.28658536585365851</v>
      </c>
      <c r="K324" s="11">
        <v>83</v>
      </c>
      <c r="L324" s="12">
        <f>K324/F324</f>
        <v>0.12652439024390244</v>
      </c>
      <c r="M324" s="9">
        <v>169</v>
      </c>
      <c r="N324" s="16">
        <f>M324/F324</f>
        <v>0.2576219512195122</v>
      </c>
      <c r="O324" s="15">
        <f>(G324+I324+K324)*0.3/F324+M324*0.1/F324</f>
        <v>0.24115853658536582</v>
      </c>
      <c r="P324" s="36">
        <f>43000000*(O324*F324)/SUMPRODUCT($F$4:$F$964,$O$4:$O$964)</f>
        <v>74211.458255263919</v>
      </c>
      <c r="Q324" s="36">
        <f>P324/F324</f>
        <v>113.12722295009743</v>
      </c>
      <c r="R324" s="15">
        <f>(0.3*IF(H324&lt;=$H$968,H324*F324,$H$968*F324)+0.3*IF(J324&lt;=$J$968,J324*F324,$J$968*F324)+0.3*IF(L324&lt;$L$968,L324*F324,$L$968*F324)+0.1*IF(N324&lt;$N$968,N324*F324,$N$968*F324))/F324</f>
        <v>0.24115853658536585</v>
      </c>
      <c r="S324" s="37">
        <f>43000000*(R324*F324)/SUMPRODUCT($R$4:$R$964,$F$4:$F$964)</f>
        <v>76244.549325593413</v>
      </c>
      <c r="T324" s="38">
        <f>S324/F324</f>
        <v>116.22644714267288</v>
      </c>
      <c r="U324" s="38">
        <f>43000000*F324/SUM($F$4:$F$964)</f>
        <v>64997.638167217759</v>
      </c>
      <c r="V324" s="38">
        <f t="shared" si="13"/>
        <v>-11246.911158375653</v>
      </c>
      <c r="W324" s="38">
        <f t="shared" si="14"/>
        <v>-17.144681643865056</v>
      </c>
    </row>
    <row r="325" spans="1:23" x14ac:dyDescent="0.25">
      <c r="A325" s="7" t="s">
        <v>805</v>
      </c>
      <c r="B325" s="7" t="s">
        <v>806</v>
      </c>
      <c r="C325" s="7" t="s">
        <v>807</v>
      </c>
      <c r="D325" s="8">
        <v>3400</v>
      </c>
      <c r="E325" s="8" t="s">
        <v>808</v>
      </c>
      <c r="F325" s="9">
        <v>226</v>
      </c>
      <c r="G325" s="9">
        <v>69</v>
      </c>
      <c r="H325" s="10">
        <f t="shared" si="15"/>
        <v>0.30530973451327431</v>
      </c>
      <c r="I325" s="9">
        <v>60</v>
      </c>
      <c r="J325" s="10">
        <f>I325/F325</f>
        <v>0.26548672566371684</v>
      </c>
      <c r="K325" s="11">
        <v>36</v>
      </c>
      <c r="L325" s="12">
        <f>K325/F325</f>
        <v>0.15929203539823009</v>
      </c>
      <c r="M325" s="9">
        <v>50</v>
      </c>
      <c r="N325" s="16">
        <f>M325/F325</f>
        <v>0.22123893805309736</v>
      </c>
      <c r="O325" s="15">
        <f>(G325+I325+K325)*0.3/F325+M325*0.1/F325</f>
        <v>0.24115044247787612</v>
      </c>
      <c r="P325" s="36">
        <f>43000000*(O325*F325)/SUMPRODUCT($F$4:$F$964,$O$4:$O$964)</f>
        <v>25565.894278836182</v>
      </c>
      <c r="Q325" s="36">
        <f>P325/F325</f>
        <v>113.12342601254947</v>
      </c>
      <c r="R325" s="15">
        <f>(0.3*IF(H325&lt;=$H$968,H325*F325,$H$968*F325)+0.3*IF(J325&lt;=$J$968,J325*F325,$J$968*F325)+0.3*IF(L325&lt;$L$968,L325*F325,$L$968*F325)+0.1*IF(N325&lt;$N$968,N325*F325,$N$968*F325))/F325</f>
        <v>0.24115044247787609</v>
      </c>
      <c r="S325" s="37">
        <f>43000000*(R325*F325)/SUMPRODUCT($R$4:$R$964,$F$4:$F$964)</f>
        <v>26266.295437704433</v>
      </c>
      <c r="T325" s="38">
        <f>S325/F325</f>
        <v>116.22254618453289</v>
      </c>
      <c r="U325" s="38">
        <f>43000000*F325/SUM($F$4:$F$964)</f>
        <v>22392.47900273051</v>
      </c>
      <c r="V325" s="38">
        <f t="shared" ref="V325:V388" si="16">-(S325-U325)</f>
        <v>-3873.8164349739236</v>
      </c>
      <c r="W325" s="38">
        <f t="shared" ref="W325:W388" si="17">$T$965-T325</f>
        <v>-17.140780685725062</v>
      </c>
    </row>
    <row r="326" spans="1:23" x14ac:dyDescent="0.25">
      <c r="A326" s="7" t="s">
        <v>809</v>
      </c>
      <c r="B326" s="7" t="s">
        <v>443</v>
      </c>
      <c r="C326" s="7" t="s">
        <v>168</v>
      </c>
      <c r="D326" s="8">
        <v>2140</v>
      </c>
      <c r="E326" s="8" t="s">
        <v>16</v>
      </c>
      <c r="F326" s="9">
        <v>207</v>
      </c>
      <c r="G326" s="9">
        <v>18</v>
      </c>
      <c r="H326" s="10">
        <f t="shared" si="15"/>
        <v>8.6956521739130432E-2</v>
      </c>
      <c r="I326" s="9">
        <v>56</v>
      </c>
      <c r="J326" s="10">
        <f>I326/F326</f>
        <v>0.27053140096618356</v>
      </c>
      <c r="K326" s="11">
        <v>32</v>
      </c>
      <c r="L326" s="12">
        <f>K326/F326</f>
        <v>0.15458937198067632</v>
      </c>
      <c r="M326" s="9">
        <v>181</v>
      </c>
      <c r="N326" s="16">
        <f>M326/F326</f>
        <v>0.87439613526570048</v>
      </c>
      <c r="O326" s="15">
        <f>(G326+I326+K326)*0.3/F326+M326*0.1/F326</f>
        <v>0.24106280193236712</v>
      </c>
      <c r="P326" s="36">
        <f>43000000*(O326*F326)/SUMPRODUCT($F$4:$F$964,$O$4:$O$964)</f>
        <v>23408.038981906884</v>
      </c>
      <c r="Q326" s="36">
        <f>P326/F326</f>
        <v>113.08231392225548</v>
      </c>
      <c r="R326" s="15">
        <f>(0.3*IF(H326&lt;=$H$968,H326*F326,$H$968*F326)+0.3*IF(J326&lt;=$J$968,J326*F326,$J$968*F326)+0.3*IF(L326&lt;$L$968,L326*F326,$L$968*F326)+0.1*IF(N326&lt;$N$968,N326*F326,$N$968*F326))/F326</f>
        <v>0.22562812299331331</v>
      </c>
      <c r="S326" s="37">
        <f>43000000*(R326*F326)/SUMPRODUCT($R$4:$R$964,$F$4:$F$964)</f>
        <v>22509.502607020102</v>
      </c>
      <c r="T326" s="38">
        <f>S326/F326</f>
        <v>108.74155848801982</v>
      </c>
      <c r="U326" s="38">
        <f>43000000*F326/SUM($F$4:$F$964)</f>
        <v>20509.925458253165</v>
      </c>
      <c r="V326" s="38">
        <f t="shared" si="16"/>
        <v>-1999.5771487669372</v>
      </c>
      <c r="W326" s="38">
        <f t="shared" si="17"/>
        <v>-9.6597929892119936</v>
      </c>
    </row>
    <row r="327" spans="1:23" x14ac:dyDescent="0.25">
      <c r="A327" s="7" t="s">
        <v>810</v>
      </c>
      <c r="B327" s="7" t="s">
        <v>811</v>
      </c>
      <c r="C327" s="7" t="s">
        <v>22</v>
      </c>
      <c r="D327" s="8">
        <v>9000</v>
      </c>
      <c r="E327" s="8" t="s">
        <v>66</v>
      </c>
      <c r="F327" s="9">
        <v>1044.5</v>
      </c>
      <c r="G327" s="9">
        <v>322.5</v>
      </c>
      <c r="H327" s="10">
        <f t="shared" si="15"/>
        <v>0.30876017233125896</v>
      </c>
      <c r="I327" s="9">
        <v>296</v>
      </c>
      <c r="J327" s="10">
        <f>I327/F327</f>
        <v>0.28338918142651986</v>
      </c>
      <c r="K327" s="11">
        <v>99.5</v>
      </c>
      <c r="L327" s="12">
        <f>K327/F327</f>
        <v>9.526089037817137E-2</v>
      </c>
      <c r="M327" s="9">
        <v>350</v>
      </c>
      <c r="N327" s="16">
        <f>M327/F327</f>
        <v>0.33508855911919577</v>
      </c>
      <c r="O327" s="15">
        <f>(G327+I327+K327)*0.3/F327+M327*0.1/F327</f>
        <v>0.23973192915270464</v>
      </c>
      <c r="P327" s="36">
        <f>43000000*(O327*F327)/SUMPRODUCT($F$4:$F$964,$O$4:$O$964)</f>
        <v>117462.38398936845</v>
      </c>
      <c r="Q327" s="36">
        <f>P327/F327</f>
        <v>112.45800286200905</v>
      </c>
      <c r="R327" s="15">
        <f>(0.3*IF(H327&lt;=$H$968,H327*F327,$H$968*F327)+0.3*IF(J327&lt;=$J$968,J327*F327,$J$968*F327)+0.3*IF(L327&lt;$L$968,L327*F327,$L$968*F327)+0.1*IF(N327&lt;$N$968,N327*F327,$N$968*F327))/F327</f>
        <v>0.23973192915270464</v>
      </c>
      <c r="S327" s="37">
        <f>43000000*(R327*F327)/SUMPRODUCT($R$4:$R$964,$F$4:$F$964)</f>
        <v>120680.37390093926</v>
      </c>
      <c r="T327" s="38">
        <f>S327/F327</f>
        <v>115.53889315551868</v>
      </c>
      <c r="U327" s="38">
        <f>43000000*F327/SUM($F$4:$F$964)</f>
        <v>103490.90406350449</v>
      </c>
      <c r="V327" s="38">
        <f t="shared" si="16"/>
        <v>-17189.469837434764</v>
      </c>
      <c r="W327" s="38">
        <f t="shared" si="17"/>
        <v>-16.457127656710853</v>
      </c>
    </row>
    <row r="328" spans="1:23" x14ac:dyDescent="0.25">
      <c r="A328" s="7" t="s">
        <v>812</v>
      </c>
      <c r="B328" s="7" t="s">
        <v>813</v>
      </c>
      <c r="C328" s="7" t="s">
        <v>141</v>
      </c>
      <c r="D328" s="8">
        <v>2300</v>
      </c>
      <c r="E328" s="8" t="s">
        <v>432</v>
      </c>
      <c r="F328" s="9">
        <v>558</v>
      </c>
      <c r="G328" s="9">
        <v>204</v>
      </c>
      <c r="H328" s="10">
        <f t="shared" si="15"/>
        <v>0.36559139784946237</v>
      </c>
      <c r="I328" s="9">
        <v>173</v>
      </c>
      <c r="J328" s="10">
        <f>I328/F328</f>
        <v>0.31003584229390679</v>
      </c>
      <c r="K328" s="11">
        <v>43</v>
      </c>
      <c r="L328" s="12">
        <f>K328/F328</f>
        <v>7.7060931899641583E-2</v>
      </c>
      <c r="M328" s="9">
        <v>77</v>
      </c>
      <c r="N328" s="16">
        <f>M328/F328</f>
        <v>0.13799283154121864</v>
      </c>
      <c r="O328" s="15">
        <f>(G328+I328+K328)*0.3/F328+M328*0.1/F328</f>
        <v>0.23960573476702507</v>
      </c>
      <c r="P328" s="36">
        <f>43000000*(O328*F328)/SUMPRODUCT($F$4:$F$964,$O$4:$O$964)</f>
        <v>62718.533304227472</v>
      </c>
      <c r="Q328" s="36">
        <f>P328/F328</f>
        <v>112.39880520470874</v>
      </c>
      <c r="R328" s="15">
        <f>(0.3*IF(H328&lt;=$H$968,H328*F328,$H$968*F328)+0.3*IF(J328&lt;=$J$968,J328*F328,$J$968*F328)+0.3*IF(L328&lt;$L$968,L328*F328,$L$968*F328)+0.1*IF(N328&lt;$N$968,N328*F328,$N$968*F328))/F328</f>
        <v>0.23960573476702507</v>
      </c>
      <c r="S328" s="37">
        <f>43000000*(R328*F328)/SUMPRODUCT($R$4:$R$964,$F$4:$F$964)</f>
        <v>64436.765138001509</v>
      </c>
      <c r="T328" s="38">
        <f>S328/F328</f>
        <v>115.47807372401704</v>
      </c>
      <c r="U328" s="38">
        <f>43000000*F328/SUM($F$4:$F$964)</f>
        <v>55287.62514833462</v>
      </c>
      <c r="V328" s="38">
        <f t="shared" si="16"/>
        <v>-9149.1399896668881</v>
      </c>
      <c r="W328" s="38">
        <f t="shared" si="17"/>
        <v>-16.396308225209211</v>
      </c>
    </row>
    <row r="329" spans="1:23" x14ac:dyDescent="0.25">
      <c r="A329" s="7" t="s">
        <v>814</v>
      </c>
      <c r="B329" s="7" t="s">
        <v>495</v>
      </c>
      <c r="C329" s="7" t="s">
        <v>319</v>
      </c>
      <c r="D329" s="8">
        <v>2300</v>
      </c>
      <c r="E329" s="8" t="s">
        <v>432</v>
      </c>
      <c r="F329" s="9">
        <v>558</v>
      </c>
      <c r="G329" s="9">
        <v>170</v>
      </c>
      <c r="H329" s="10">
        <f t="shared" si="15"/>
        <v>0.30465949820788529</v>
      </c>
      <c r="I329" s="9">
        <v>181</v>
      </c>
      <c r="J329" s="10">
        <f>I329/F329</f>
        <v>0.32437275985663083</v>
      </c>
      <c r="K329" s="11">
        <v>53</v>
      </c>
      <c r="L329" s="12">
        <f>K329/F329</f>
        <v>9.4982078853046589E-2</v>
      </c>
      <c r="M329" s="9">
        <v>124</v>
      </c>
      <c r="N329" s="16">
        <f>M329/F329</f>
        <v>0.22222222222222221</v>
      </c>
      <c r="O329" s="15">
        <f>(G329+I329+K329)*0.3/F329+M329*0.1/F329</f>
        <v>0.23942652329749103</v>
      </c>
      <c r="P329" s="36">
        <f>43000000*(O329*F329)/SUMPRODUCT($F$4:$F$964,$O$4:$O$964)</f>
        <v>62671.623406468148</v>
      </c>
      <c r="Q329" s="36">
        <f>P329/F329</f>
        <v>112.31473728757733</v>
      </c>
      <c r="R329" s="15">
        <f>(0.3*IF(H329&lt;=$H$968,H329*F329,$H$968*F329)+0.3*IF(J329&lt;=$J$968,J329*F329,$J$968*F329)+0.3*IF(L329&lt;$L$968,L329*F329,$L$968*F329)+0.1*IF(N329&lt;$N$968,N329*F329,$N$968*F329))/F329</f>
        <v>0.23942652329749103</v>
      </c>
      <c r="S329" s="37">
        <f>43000000*(R329*F329)/SUMPRODUCT($R$4:$R$964,$F$4:$F$964)</f>
        <v>64388.570100501143</v>
      </c>
      <c r="T329" s="38">
        <f>S329/F329</f>
        <v>115.39170268907014</v>
      </c>
      <c r="U329" s="38">
        <f>43000000*F329/SUM($F$4:$F$964)</f>
        <v>55287.62514833462</v>
      </c>
      <c r="V329" s="38">
        <f t="shared" si="16"/>
        <v>-9100.9449521665229</v>
      </c>
      <c r="W329" s="38">
        <f t="shared" si="17"/>
        <v>-16.309937190262318</v>
      </c>
    </row>
    <row r="330" spans="1:23" x14ac:dyDescent="0.25">
      <c r="A330" s="7" t="s">
        <v>815</v>
      </c>
      <c r="B330" s="7" t="s">
        <v>816</v>
      </c>
      <c r="C330" s="7" t="s">
        <v>315</v>
      </c>
      <c r="D330" s="8">
        <v>2570</v>
      </c>
      <c r="E330" s="8" t="s">
        <v>817</v>
      </c>
      <c r="F330" s="9">
        <v>260</v>
      </c>
      <c r="G330" s="9">
        <v>98</v>
      </c>
      <c r="H330" s="10">
        <f t="shared" si="15"/>
        <v>0.37692307692307692</v>
      </c>
      <c r="I330" s="9">
        <v>80</v>
      </c>
      <c r="J330" s="10">
        <f>I330/F330</f>
        <v>0.30769230769230771</v>
      </c>
      <c r="K330" s="11">
        <v>17</v>
      </c>
      <c r="L330" s="12">
        <f>K330/F330</f>
        <v>6.5384615384615388E-2</v>
      </c>
      <c r="M330" s="9">
        <v>37</v>
      </c>
      <c r="N330" s="16">
        <f>M330/F330</f>
        <v>0.1423076923076923</v>
      </c>
      <c r="O330" s="15">
        <f>(G330+I330+K330)*0.3/F330+M330*0.1/F330</f>
        <v>0.23923076923076925</v>
      </c>
      <c r="P330" s="36">
        <f>43000000*(O330*F330)/SUMPRODUCT($F$4:$F$964,$O$4:$O$964)</f>
        <v>29177.95640630478</v>
      </c>
      <c r="Q330" s="36">
        <f>P330/F330</f>
        <v>112.22290925501838</v>
      </c>
      <c r="R330" s="15">
        <f>(0.3*IF(H330&lt;=$H$968,H330*F330,$H$968*F330)+0.3*IF(J330&lt;=$J$968,J330*F330,$J$968*F330)+0.3*IF(L330&lt;$L$968,L330*F330,$L$968*F330)+0.1*IF(N330&lt;$N$968,N330*F330,$N$968*F330))/F330</f>
        <v>0.23923076923076925</v>
      </c>
      <c r="S330" s="37">
        <f>43000000*(R330*F330)/SUMPRODUCT($R$4:$R$964,$F$4:$F$964)</f>
        <v>29977.313325233317</v>
      </c>
      <c r="T330" s="38">
        <f>S330/F330</f>
        <v>115.29735894320507</v>
      </c>
      <c r="U330" s="38">
        <f>43000000*F330/SUM($F$4:$F$964)</f>
        <v>25761.259029689965</v>
      </c>
      <c r="V330" s="38">
        <f t="shared" si="16"/>
        <v>-4216.0542955433521</v>
      </c>
      <c r="W330" s="38">
        <f t="shared" si="17"/>
        <v>-16.215593444397243</v>
      </c>
    </row>
    <row r="331" spans="1:23" x14ac:dyDescent="0.25">
      <c r="A331" s="7" t="s">
        <v>818</v>
      </c>
      <c r="B331" s="7" t="s">
        <v>443</v>
      </c>
      <c r="C331" s="7" t="s">
        <v>168</v>
      </c>
      <c r="D331" s="8">
        <v>2140</v>
      </c>
      <c r="E331" s="8" t="s">
        <v>16</v>
      </c>
      <c r="F331" s="9">
        <v>669</v>
      </c>
      <c r="G331" s="9">
        <v>79</v>
      </c>
      <c r="H331" s="10">
        <f t="shared" si="15"/>
        <v>0.11808669656203288</v>
      </c>
      <c r="I331" s="9">
        <v>177</v>
      </c>
      <c r="J331" s="10">
        <f>I331/F331</f>
        <v>0.26457399103139012</v>
      </c>
      <c r="K331" s="11">
        <v>99</v>
      </c>
      <c r="L331" s="12">
        <f>K331/F331</f>
        <v>0.14798206278026907</v>
      </c>
      <c r="M331" s="9">
        <v>533</v>
      </c>
      <c r="N331" s="16">
        <f>M331/F331</f>
        <v>0.79671150971599403</v>
      </c>
      <c r="O331" s="15">
        <f>(G331+I331+K331)*0.3/F331+M331*0.1/F331</f>
        <v>0.23886397608370702</v>
      </c>
      <c r="P331" s="36">
        <f>43000000*(O331*F331)/SUMPRODUCT($F$4:$F$964,$O$4:$O$964)</f>
        <v>74962.016619413233</v>
      </c>
      <c r="Q331" s="36">
        <f>P331/F331</f>
        <v>112.05084696474324</v>
      </c>
      <c r="R331" s="15">
        <f>(0.3*IF(H331&lt;=$H$968,H331*F331,$H$968*F331)+0.3*IF(J331&lt;=$J$968,J331*F331,$J$968*F331)+0.3*IF(L331&lt;$L$968,L331*F331,$L$968*F331)+0.1*IF(N331&lt;$N$968,N331*F331,$N$968*F331))/F331</f>
        <v>0.23119775969962383</v>
      </c>
      <c r="S331" s="37">
        <f>43000000*(R331*F331)/SUMPRODUCT($R$4:$R$964,$F$4:$F$964)</f>
        <v>74543.891634477492</v>
      </c>
      <c r="T331" s="38">
        <f>S331/F331</f>
        <v>111.42584698726083</v>
      </c>
      <c r="U331" s="38">
        <f>43000000*F331/SUM($F$4:$F$964)</f>
        <v>66285.701118702258</v>
      </c>
      <c r="V331" s="38">
        <f t="shared" si="16"/>
        <v>-8258.1905157752335</v>
      </c>
      <c r="W331" s="38">
        <f t="shared" si="17"/>
        <v>-12.344081488453</v>
      </c>
    </row>
    <row r="332" spans="1:23" x14ac:dyDescent="0.25">
      <c r="A332" s="7" t="s">
        <v>819</v>
      </c>
      <c r="B332" s="7" t="s">
        <v>359</v>
      </c>
      <c r="C332" s="7" t="s">
        <v>820</v>
      </c>
      <c r="D332" s="8">
        <v>9300</v>
      </c>
      <c r="E332" s="8" t="s">
        <v>303</v>
      </c>
      <c r="F332" s="9">
        <v>718</v>
      </c>
      <c r="G332" s="9">
        <v>288</v>
      </c>
      <c r="H332" s="10">
        <f t="shared" si="15"/>
        <v>0.4011142061281337</v>
      </c>
      <c r="I332" s="9">
        <v>159</v>
      </c>
      <c r="J332" s="10">
        <f>I332/F332</f>
        <v>0.2214484679665738</v>
      </c>
      <c r="K332" s="11">
        <v>61</v>
      </c>
      <c r="L332" s="12">
        <f>K332/F332</f>
        <v>8.495821727019498E-2</v>
      </c>
      <c r="M332" s="9">
        <v>188</v>
      </c>
      <c r="N332" s="16">
        <f>M332/F332</f>
        <v>0.2618384401114206</v>
      </c>
      <c r="O332" s="15">
        <f>(G332+I332+K332)*0.3/F332+M332*0.1/F332</f>
        <v>0.23844011142061283</v>
      </c>
      <c r="P332" s="36">
        <f>43000000*(O332*F332)/SUMPRODUCT($F$4:$F$964,$O$4:$O$964)</f>
        <v>80309.744963977151</v>
      </c>
      <c r="Q332" s="36">
        <f>P332/F332</f>
        <v>111.85201248464784</v>
      </c>
      <c r="R332" s="15">
        <f>(0.3*IF(H332&lt;=$H$968,H332*F332,$H$968*F332)+0.3*IF(J332&lt;=$J$968,J332*F332,$J$968*F332)+0.3*IF(L332&lt;$L$968,L332*F332,$L$968*F332)+0.1*IF(N332&lt;$N$968,N332*F332,$N$968*F332))/F332</f>
        <v>0.2384401114206128</v>
      </c>
      <c r="S332" s="37">
        <f>43000000*(R332*F332)/SUMPRODUCT($R$4:$R$964,$F$4:$F$964)</f>
        <v>82509.904200642166</v>
      </c>
      <c r="T332" s="38">
        <f>S332/F332</f>
        <v>114.91630111510051</v>
      </c>
      <c r="U332" s="38">
        <f>43000000*F332/SUM($F$4:$F$964)</f>
        <v>71140.707628143835</v>
      </c>
      <c r="V332" s="38">
        <f t="shared" si="16"/>
        <v>-11369.196572498331</v>
      </c>
      <c r="W332" s="38">
        <f t="shared" si="17"/>
        <v>-15.834535616292683</v>
      </c>
    </row>
    <row r="333" spans="1:23" x14ac:dyDescent="0.25">
      <c r="A333" s="7" t="s">
        <v>821</v>
      </c>
      <c r="B333" s="7" t="s">
        <v>794</v>
      </c>
      <c r="C333" s="7" t="s">
        <v>315</v>
      </c>
      <c r="D333" s="8">
        <v>8580</v>
      </c>
      <c r="E333" s="8" t="s">
        <v>795</v>
      </c>
      <c r="F333" s="9">
        <v>407</v>
      </c>
      <c r="G333" s="9">
        <v>153</v>
      </c>
      <c r="H333" s="10">
        <f t="shared" si="15"/>
        <v>0.37592137592137592</v>
      </c>
      <c r="I333" s="9">
        <v>128</v>
      </c>
      <c r="J333" s="10">
        <f>I333/F333</f>
        <v>0.31449631449631449</v>
      </c>
      <c r="K333" s="11">
        <v>31</v>
      </c>
      <c r="L333" s="12">
        <f>K333/F333</f>
        <v>7.6167076167076173E-2</v>
      </c>
      <c r="M333" s="9">
        <v>34</v>
      </c>
      <c r="N333" s="16">
        <f>M333/F333</f>
        <v>8.3538083538083535E-2</v>
      </c>
      <c r="O333" s="15">
        <f>(G333+I333+K333)*0.3/F333+M333*0.1/F333</f>
        <v>0.23832923832923833</v>
      </c>
      <c r="P333" s="36">
        <f>43000000*(O333*F333)/SUMPRODUCT($F$4:$F$964,$O$4:$O$964)</f>
        <v>45502.600826552472</v>
      </c>
      <c r="Q333" s="36">
        <f>P333/F333</f>
        <v>111.80000203084145</v>
      </c>
      <c r="R333" s="15">
        <f>(0.3*IF(H333&lt;=$H$968,H333*F333,$H$968*F333)+0.3*IF(J333&lt;=$J$968,J333*F333,$J$968*F333)+0.3*IF(L333&lt;$L$968,L333*F333,$L$968*F333)+0.1*IF(N333&lt;$N$968,N333*F333,$N$968*F333))/F333</f>
        <v>0.23832923832923833</v>
      </c>
      <c r="S333" s="37">
        <f>43000000*(R333*F333)/SUMPRODUCT($R$4:$R$964,$F$4:$F$964)</f>
        <v>46749.186375363854</v>
      </c>
      <c r="T333" s="38">
        <f>S333/F333</f>
        <v>114.86286578713478</v>
      </c>
      <c r="U333" s="38">
        <f>43000000*F333/SUM($F$4:$F$964)</f>
        <v>40326.278558014681</v>
      </c>
      <c r="V333" s="38">
        <f t="shared" si="16"/>
        <v>-6422.9078173491725</v>
      </c>
      <c r="W333" s="38">
        <f t="shared" si="17"/>
        <v>-15.781100288326954</v>
      </c>
    </row>
    <row r="334" spans="1:23" x14ac:dyDescent="0.25">
      <c r="A334" s="7" t="s">
        <v>822</v>
      </c>
      <c r="B334" s="7" t="s">
        <v>640</v>
      </c>
      <c r="C334" s="7" t="s">
        <v>255</v>
      </c>
      <c r="D334" s="8">
        <v>3800</v>
      </c>
      <c r="E334" s="8" t="s">
        <v>547</v>
      </c>
      <c r="F334" s="9">
        <v>293</v>
      </c>
      <c r="G334" s="9">
        <v>65</v>
      </c>
      <c r="H334" s="10">
        <f t="shared" si="15"/>
        <v>0.22184300341296928</v>
      </c>
      <c r="I334" s="9">
        <v>93</v>
      </c>
      <c r="J334" s="10">
        <f>I334/F334</f>
        <v>0.3174061433447099</v>
      </c>
      <c r="K334" s="11">
        <v>45</v>
      </c>
      <c r="L334" s="12">
        <f>K334/F334</f>
        <v>0.15358361774744028</v>
      </c>
      <c r="M334" s="9">
        <v>88</v>
      </c>
      <c r="N334" s="16">
        <f>M334/F334</f>
        <v>0.30034129692832767</v>
      </c>
      <c r="O334" s="15">
        <f>(G334+I334+K334)*0.3/F334+M334*0.1/F334</f>
        <v>0.2378839590443686</v>
      </c>
      <c r="P334" s="36">
        <f>43000000*(O334*F334)/SUMPRODUCT($F$4:$F$964,$O$4:$O$964)</f>
        <v>32696.198738254716</v>
      </c>
      <c r="Q334" s="36">
        <f>P334/F334</f>
        <v>111.59112197356558</v>
      </c>
      <c r="R334" s="15">
        <f>(0.3*IF(H334&lt;=$H$968,H334*F334,$H$968*F334)+0.3*IF(J334&lt;=$J$968,J334*F334,$J$968*F334)+0.3*IF(L334&lt;$L$968,L334*F334,$L$968*F334)+0.1*IF(N334&lt;$N$968,N334*F334,$N$968*F334))/F334</f>
        <v>0.2378839590443686</v>
      </c>
      <c r="S334" s="37">
        <f>43000000*(R334*F334)/SUMPRODUCT($R$4:$R$964,$F$4:$F$964)</f>
        <v>33591.941137761445</v>
      </c>
      <c r="T334" s="38">
        <f>S334/F334</f>
        <v>114.6482632688104</v>
      </c>
      <c r="U334" s="38">
        <f>43000000*F334/SUM($F$4:$F$964)</f>
        <v>29030.957291150615</v>
      </c>
      <c r="V334" s="38">
        <f t="shared" si="16"/>
        <v>-4560.9838466108304</v>
      </c>
      <c r="W334" s="38">
        <f t="shared" si="17"/>
        <v>-15.56649777000257</v>
      </c>
    </row>
    <row r="335" spans="1:23" x14ac:dyDescent="0.25">
      <c r="A335" s="7" t="s">
        <v>823</v>
      </c>
      <c r="B335" s="7" t="s">
        <v>824</v>
      </c>
      <c r="C335" s="7" t="s">
        <v>37</v>
      </c>
      <c r="D335" s="8">
        <v>8630</v>
      </c>
      <c r="E335" s="8" t="s">
        <v>638</v>
      </c>
      <c r="F335" s="9">
        <v>369</v>
      </c>
      <c r="G335" s="9">
        <v>93</v>
      </c>
      <c r="H335" s="10">
        <f t="shared" si="15"/>
        <v>0.25203252032520324</v>
      </c>
      <c r="I335" s="9">
        <v>122</v>
      </c>
      <c r="J335" s="10">
        <f>I335/F335</f>
        <v>0.33062330623306235</v>
      </c>
      <c r="K335" s="11">
        <v>38</v>
      </c>
      <c r="L335" s="12">
        <f>K335/F335</f>
        <v>0.10298102981029811</v>
      </c>
      <c r="M335" s="9">
        <v>117</v>
      </c>
      <c r="N335" s="16">
        <f>M335/F335</f>
        <v>0.31707317073170732</v>
      </c>
      <c r="O335" s="15">
        <f>(G335+I335+K335)*0.3/F335+M335*0.1/F335</f>
        <v>0.23739837398373981</v>
      </c>
      <c r="P335" s="36">
        <f>43000000*(O335*F335)/SUMPRODUCT($F$4:$F$964,$O$4:$O$964)</f>
        <v>41093.070437175214</v>
      </c>
      <c r="Q335" s="36">
        <f>P335/F335</f>
        <v>111.36333451809001</v>
      </c>
      <c r="R335" s="15">
        <f>(0.3*IF(H335&lt;=$H$968,H335*F335,$H$968*F335)+0.3*IF(J335&lt;=$J$968,J335*F335,$J$968*F335)+0.3*IF(L335&lt;$L$968,L335*F335,$L$968*F335)+0.1*IF(N335&lt;$N$968,N335*F335,$N$968*F335))/F335</f>
        <v>0.23739837398373986</v>
      </c>
      <c r="S335" s="37">
        <f>43000000*(R335*F335)/SUMPRODUCT($R$4:$R$964,$F$4:$F$964)</f>
        <v>42218.8528503286</v>
      </c>
      <c r="T335" s="38">
        <f>S335/F335</f>
        <v>114.41423536674418</v>
      </c>
      <c r="U335" s="38">
        <f>43000000*F335/SUM($F$4:$F$964)</f>
        <v>36561.171469059991</v>
      </c>
      <c r="V335" s="38">
        <f t="shared" si="16"/>
        <v>-5657.6813812686087</v>
      </c>
      <c r="W335" s="38">
        <f t="shared" si="17"/>
        <v>-15.332469867936354</v>
      </c>
    </row>
    <row r="336" spans="1:23" x14ac:dyDescent="0.25">
      <c r="A336" s="7" t="s">
        <v>825</v>
      </c>
      <c r="B336" s="7" t="s">
        <v>826</v>
      </c>
      <c r="C336" s="7" t="s">
        <v>22</v>
      </c>
      <c r="D336" s="8">
        <v>2220</v>
      </c>
      <c r="E336" s="8" t="s">
        <v>827</v>
      </c>
      <c r="F336" s="9">
        <v>613</v>
      </c>
      <c r="G336" s="9">
        <v>238</v>
      </c>
      <c r="H336" s="10">
        <f t="shared" si="15"/>
        <v>0.38825448613376834</v>
      </c>
      <c r="I336" s="9">
        <v>190</v>
      </c>
      <c r="J336" s="10">
        <f>I336/F336</f>
        <v>0.3099510603588907</v>
      </c>
      <c r="K336" s="11">
        <v>30</v>
      </c>
      <c r="L336" s="12">
        <f>K336/F336</f>
        <v>4.8939641109298535E-2</v>
      </c>
      <c r="M336" s="9">
        <v>80</v>
      </c>
      <c r="N336" s="16">
        <f>M336/F336</f>
        <v>0.13050570962479607</v>
      </c>
      <c r="O336" s="15">
        <f>(G336+I336+K336)*0.3/F336+M336*0.1/F336</f>
        <v>0.2371941272430669</v>
      </c>
      <c r="P336" s="36">
        <f>43000000*(O336*F336)/SUMPRODUCT($F$4:$F$964,$O$4:$O$964)</f>
        <v>68206.991342069377</v>
      </c>
      <c r="Q336" s="36">
        <f>P336/F336</f>
        <v>111.26752258086358</v>
      </c>
      <c r="R336" s="15">
        <f>(0.3*IF(H336&lt;=$H$968,H336*F336,$H$968*F336)+0.3*IF(J336&lt;=$J$968,J336*F336,$J$968*F336)+0.3*IF(L336&lt;$L$968,L336*F336,$L$968*F336)+0.1*IF(N336&lt;$N$968,N336*F336,$N$968*F336))/F336</f>
        <v>0.23719412724306685</v>
      </c>
      <c r="S336" s="37">
        <f>43000000*(R336*F336)/SUMPRODUCT($R$4:$R$964,$F$4:$F$964)</f>
        <v>70075.58452554539</v>
      </c>
      <c r="T336" s="38">
        <f>S336/F336</f>
        <v>114.31579857348351</v>
      </c>
      <c r="U336" s="38">
        <f>43000000*F336/SUM($F$4:$F$964)</f>
        <v>60737.122250769033</v>
      </c>
      <c r="V336" s="38">
        <f t="shared" si="16"/>
        <v>-9338.4622747763569</v>
      </c>
      <c r="W336" s="38">
        <f t="shared" si="17"/>
        <v>-15.234033074675679</v>
      </c>
    </row>
    <row r="337" spans="1:23" x14ac:dyDescent="0.25">
      <c r="A337" s="7" t="s">
        <v>828</v>
      </c>
      <c r="B337" s="7" t="s">
        <v>829</v>
      </c>
      <c r="C337" s="7" t="s">
        <v>255</v>
      </c>
      <c r="D337" s="8">
        <v>3520</v>
      </c>
      <c r="E337" s="8" t="s">
        <v>830</v>
      </c>
      <c r="F337" s="9">
        <v>167</v>
      </c>
      <c r="G337" s="9">
        <v>48</v>
      </c>
      <c r="H337" s="10">
        <f t="shared" si="15"/>
        <v>0.28742514970059879</v>
      </c>
      <c r="I337" s="9">
        <v>57</v>
      </c>
      <c r="J337" s="10">
        <f>I337/F337</f>
        <v>0.3413173652694611</v>
      </c>
      <c r="K337" s="11">
        <v>18</v>
      </c>
      <c r="L337" s="12">
        <f>K337/F337</f>
        <v>0.10778443113772455</v>
      </c>
      <c r="M337" s="9">
        <v>27</v>
      </c>
      <c r="N337" s="16">
        <f>M337/F337</f>
        <v>0.16167664670658682</v>
      </c>
      <c r="O337" s="15">
        <f>(G337+I337+K337)*0.3/F337+M337*0.1/F337</f>
        <v>0.237125748502994</v>
      </c>
      <c r="P337" s="36">
        <f>43000000*(O337*F337)/SUMPRODUCT($F$4:$F$964,$O$4:$O$964)</f>
        <v>18576.319512695649</v>
      </c>
      <c r="Q337" s="36">
        <f>P337/F337</f>
        <v>111.23544618380627</v>
      </c>
      <c r="R337" s="15">
        <f>(0.3*IF(H337&lt;=$H$968,H337*F337,$H$968*F337)+0.3*IF(J337&lt;=$J$968,J337*F337,$J$968*F337)+0.3*IF(L337&lt;$L$968,L337*F337,$L$968*F337)+0.1*IF(N337&lt;$N$968,N337*F337,$N$968*F337))/F337</f>
        <v>0.23712574850299403</v>
      </c>
      <c r="S337" s="37">
        <f>43000000*(R337*F337)/SUMPRODUCT($R$4:$R$964,$F$4:$F$964)</f>
        <v>19085.234850148543</v>
      </c>
      <c r="T337" s="38">
        <f>S337/F337</f>
        <v>114.28284341406314</v>
      </c>
      <c r="U337" s="38">
        <f>43000000*F337/SUM($F$4:$F$964)</f>
        <v>16546.654838300863</v>
      </c>
      <c r="V337" s="38">
        <f t="shared" si="16"/>
        <v>-2538.58001184768</v>
      </c>
      <c r="W337" s="38">
        <f t="shared" si="17"/>
        <v>-15.201077915255311</v>
      </c>
    </row>
    <row r="338" spans="1:23" x14ac:dyDescent="0.25">
      <c r="A338" s="7" t="s">
        <v>694</v>
      </c>
      <c r="B338" s="7" t="s">
        <v>831</v>
      </c>
      <c r="C338" s="7" t="s">
        <v>250</v>
      </c>
      <c r="D338" s="8">
        <v>9200</v>
      </c>
      <c r="E338" s="8" t="s">
        <v>296</v>
      </c>
      <c r="F338" s="9">
        <v>878</v>
      </c>
      <c r="G338" s="9">
        <v>339</v>
      </c>
      <c r="H338" s="10">
        <f t="shared" si="15"/>
        <v>0.38610478359908884</v>
      </c>
      <c r="I338" s="9">
        <v>235</v>
      </c>
      <c r="J338" s="10">
        <f>I338/F338</f>
        <v>0.26765375854214124</v>
      </c>
      <c r="K338" s="11">
        <v>57</v>
      </c>
      <c r="L338" s="12">
        <f>K338/F338</f>
        <v>6.4920273348519367E-2</v>
      </c>
      <c r="M338" s="9">
        <v>188</v>
      </c>
      <c r="N338" s="16">
        <f>M338/F338</f>
        <v>0.21412300683371299</v>
      </c>
      <c r="O338" s="15">
        <f>(G338+I338+K338)*0.3/F338+M338*0.1/F338</f>
        <v>0.2370159453302961</v>
      </c>
      <c r="P338" s="36">
        <f>43000000*(O338*F338)/SUMPRODUCT($F$4:$F$964,$O$4:$O$964)</f>
        <v>97619.497237170799</v>
      </c>
      <c r="Q338" s="36">
        <f>P338/F338</f>
        <v>111.18393762775717</v>
      </c>
      <c r="R338" s="15">
        <f>(0.3*IF(H338&lt;=$H$968,H338*F338,$H$968*F338)+0.3*IF(J338&lt;=$J$968,J338*F338,$J$968*F338)+0.3*IF(L338&lt;$L$968,L338*F338,$L$968*F338)+0.1*IF(N338&lt;$N$968,N338*F338,$N$968*F338))/F338</f>
        <v>0.23701594533029613</v>
      </c>
      <c r="S338" s="37">
        <f>43000000*(R338*F338)/SUMPRODUCT($R$4:$R$964,$F$4:$F$964)</f>
        <v>100293.8730382806</v>
      </c>
      <c r="T338" s="38">
        <f>S338/F338</f>
        <v>114.22992373380478</v>
      </c>
      <c r="U338" s="38">
        <f>43000000*F338/SUM($F$4:$F$964)</f>
        <v>86993.790107953042</v>
      </c>
      <c r="V338" s="38">
        <f t="shared" si="16"/>
        <v>-13300.082930327553</v>
      </c>
      <c r="W338" s="38">
        <f t="shared" si="17"/>
        <v>-15.148158234996956</v>
      </c>
    </row>
    <row r="339" spans="1:23" x14ac:dyDescent="0.25">
      <c r="A339" s="7" t="s">
        <v>832</v>
      </c>
      <c r="B339" s="7" t="s">
        <v>833</v>
      </c>
      <c r="C339" s="7" t="s">
        <v>157</v>
      </c>
      <c r="D339" s="8">
        <v>9220</v>
      </c>
      <c r="E339" s="8" t="s">
        <v>261</v>
      </c>
      <c r="F339" s="9">
        <v>354</v>
      </c>
      <c r="G339" s="9">
        <v>94</v>
      </c>
      <c r="H339" s="10">
        <f t="shared" si="15"/>
        <v>0.2655367231638418</v>
      </c>
      <c r="I339" s="9">
        <v>117</v>
      </c>
      <c r="J339" s="10">
        <f>I339/F339</f>
        <v>0.33050847457627119</v>
      </c>
      <c r="K339" s="11">
        <v>31</v>
      </c>
      <c r="L339" s="12">
        <f>K339/F339</f>
        <v>8.7570621468926552E-2</v>
      </c>
      <c r="M339" s="9">
        <v>111</v>
      </c>
      <c r="N339" s="16">
        <f>M339/F339</f>
        <v>0.3135593220338983</v>
      </c>
      <c r="O339" s="15">
        <f>(G339+I339+K339)*0.3/F339+M339*0.1/F339</f>
        <v>0.23644067796610169</v>
      </c>
      <c r="P339" s="36">
        <f>43000000*(O339*F339)/SUMPRODUCT($F$4:$F$964,$O$4:$O$964)</f>
        <v>39263.584424561261</v>
      </c>
      <c r="Q339" s="36">
        <f>P339/F339</f>
        <v>110.91408029537079</v>
      </c>
      <c r="R339" s="15">
        <f>(0.3*IF(H339&lt;=$H$968,H339*F339,$H$968*F339)+0.3*IF(J339&lt;=$J$968,J339*F339,$J$968*F339)+0.3*IF(L339&lt;$L$968,L339*F339,$L$968*F339)+0.1*IF(N339&lt;$N$968,N339*F339,$N$968*F339))/F339</f>
        <v>0.23644067796610166</v>
      </c>
      <c r="S339" s="37">
        <f>43000000*(R339*F339)/SUMPRODUCT($R$4:$R$964,$F$4:$F$964)</f>
        <v>40339.246387813961</v>
      </c>
      <c r="T339" s="38">
        <f>S339/F339</f>
        <v>113.95267341190385</v>
      </c>
      <c r="U339" s="38">
        <f>43000000*F339/SUM($F$4:$F$964)</f>
        <v>35074.944986577881</v>
      </c>
      <c r="V339" s="38">
        <f t="shared" si="16"/>
        <v>-5264.30140123608</v>
      </c>
      <c r="W339" s="38">
        <f t="shared" si="17"/>
        <v>-14.870907913096019</v>
      </c>
    </row>
    <row r="340" spans="1:23" x14ac:dyDescent="0.25">
      <c r="A340" s="7" t="s">
        <v>834</v>
      </c>
      <c r="B340" s="7" t="s">
        <v>835</v>
      </c>
      <c r="C340" s="7" t="s">
        <v>40</v>
      </c>
      <c r="D340" s="8">
        <v>9100</v>
      </c>
      <c r="E340" s="8" t="s">
        <v>353</v>
      </c>
      <c r="F340" s="9">
        <v>215</v>
      </c>
      <c r="G340" s="9">
        <v>64</v>
      </c>
      <c r="H340" s="10">
        <f t="shared" si="15"/>
        <v>0.29767441860465116</v>
      </c>
      <c r="I340" s="9">
        <v>73</v>
      </c>
      <c r="J340" s="10">
        <f>I340/F340</f>
        <v>0.33953488372093021</v>
      </c>
      <c r="K340" s="11">
        <v>9</v>
      </c>
      <c r="L340" s="12">
        <f>K340/F340</f>
        <v>4.1860465116279069E-2</v>
      </c>
      <c r="M340" s="9">
        <v>70</v>
      </c>
      <c r="N340" s="16">
        <f>M340/F340</f>
        <v>0.32558139534883723</v>
      </c>
      <c r="O340" s="15">
        <f>(G340+I340+K340)*0.3/F340+M340*0.1/F340</f>
        <v>0.23627906976744184</v>
      </c>
      <c r="P340" s="36">
        <f>43000000*(O340*F340)/SUMPRODUCT($F$4:$F$964,$O$4:$O$964)</f>
        <v>23830.228061740883</v>
      </c>
      <c r="Q340" s="36">
        <f>P340/F340</f>
        <v>110.83827005460876</v>
      </c>
      <c r="R340" s="15">
        <f>(0.3*IF(H340&lt;=$H$968,H340*F340,$H$968*F340)+0.3*IF(J340&lt;=$J$968,J340*F340,$J$968*F340)+0.3*IF(L340&lt;$L$968,L340*F340,$L$968*F340)+0.1*IF(N340&lt;$N$968,N340*F340,$N$968*F340))/F340</f>
        <v>0.23627906976744184</v>
      </c>
      <c r="S340" s="37">
        <f>43000000*(R340*F340)/SUMPRODUCT($R$4:$R$964,$F$4:$F$964)</f>
        <v>24483.079050190554</v>
      </c>
      <c r="T340" s="38">
        <f>S340/F340</f>
        <v>113.87478627995607</v>
      </c>
      <c r="U340" s="38">
        <f>43000000*F340/SUM($F$4:$F$964)</f>
        <v>21302.579582243627</v>
      </c>
      <c r="V340" s="38">
        <f t="shared" si="16"/>
        <v>-3180.4994679469273</v>
      </c>
      <c r="W340" s="38">
        <f t="shared" si="17"/>
        <v>-14.793020781148243</v>
      </c>
    </row>
    <row r="341" spans="1:23" x14ac:dyDescent="0.25">
      <c r="A341" s="7" t="s">
        <v>836</v>
      </c>
      <c r="B341" s="7" t="s">
        <v>837</v>
      </c>
      <c r="C341" s="7" t="s">
        <v>838</v>
      </c>
      <c r="D341" s="8">
        <v>2300</v>
      </c>
      <c r="E341" s="8" t="s">
        <v>432</v>
      </c>
      <c r="F341" s="9">
        <v>287</v>
      </c>
      <c r="G341" s="9">
        <v>101</v>
      </c>
      <c r="H341" s="10">
        <f t="shared" si="15"/>
        <v>0.3519163763066202</v>
      </c>
      <c r="I341" s="9">
        <v>83</v>
      </c>
      <c r="J341" s="10">
        <f>I341/F341</f>
        <v>0.28919860627177701</v>
      </c>
      <c r="K341" s="11">
        <v>24</v>
      </c>
      <c r="L341" s="12">
        <f>K341/F341</f>
        <v>8.3623693379790948E-2</v>
      </c>
      <c r="M341" s="9">
        <v>52</v>
      </c>
      <c r="N341" s="16">
        <f>M341/F341</f>
        <v>0.18118466898954705</v>
      </c>
      <c r="O341" s="15">
        <f>(G341+I341+K341)*0.3/F341+M341*0.1/F341</f>
        <v>0.23554006968641117</v>
      </c>
      <c r="P341" s="36">
        <f>43000000*(O341*F341)/SUMPRODUCT($F$4:$F$964,$O$4:$O$964)</f>
        <v>31711.090885308739</v>
      </c>
      <c r="Q341" s="36">
        <f>P341/F341</f>
        <v>110.49160587215589</v>
      </c>
      <c r="R341" s="15">
        <f>(0.3*IF(H341&lt;=$H$968,H341*F341,$H$968*F341)+0.3*IF(J341&lt;=$J$968,J341*F341,$J$968*F341)+0.3*IF(L341&lt;$L$968,L341*F341,$L$968*F341)+0.1*IF(N341&lt;$N$968,N341*F341,$N$968*F341))/F341</f>
        <v>0.23554006968641114</v>
      </c>
      <c r="S341" s="37">
        <f>43000000*(R341*F341)/SUMPRODUCT($R$4:$R$964,$F$4:$F$964)</f>
        <v>32579.845350253567</v>
      </c>
      <c r="T341" s="38">
        <f>S341/F341</f>
        <v>113.5186249137755</v>
      </c>
      <c r="U341" s="38">
        <f>43000000*F341/SUM($F$4:$F$964)</f>
        <v>28436.466698157772</v>
      </c>
      <c r="V341" s="38">
        <f t="shared" si="16"/>
        <v>-4143.3786520957947</v>
      </c>
      <c r="W341" s="38">
        <f t="shared" si="17"/>
        <v>-14.436859414967671</v>
      </c>
    </row>
    <row r="342" spans="1:23" x14ac:dyDescent="0.25">
      <c r="A342" s="7" t="s">
        <v>839</v>
      </c>
      <c r="B342" s="7" t="s">
        <v>78</v>
      </c>
      <c r="C342" s="7" t="s">
        <v>840</v>
      </c>
      <c r="D342" s="8">
        <v>2180</v>
      </c>
      <c r="E342" s="8" t="s">
        <v>16</v>
      </c>
      <c r="F342" s="9">
        <v>231</v>
      </c>
      <c r="G342" s="9">
        <v>52</v>
      </c>
      <c r="H342" s="10">
        <f t="shared" si="15"/>
        <v>0.22510822510822512</v>
      </c>
      <c r="I342" s="9">
        <v>77</v>
      </c>
      <c r="J342" s="10">
        <f>I342/F342</f>
        <v>0.33333333333333331</v>
      </c>
      <c r="K342" s="11">
        <v>18</v>
      </c>
      <c r="L342" s="12">
        <f>K342/F342</f>
        <v>7.792207792207792E-2</v>
      </c>
      <c r="M342" s="9">
        <v>103</v>
      </c>
      <c r="N342" s="16">
        <f>M342/F342</f>
        <v>0.44588744588744589</v>
      </c>
      <c r="O342" s="15">
        <f>(G342+I342+K342)*0.3/F342+M342*0.1/F342</f>
        <v>0.23549783549783551</v>
      </c>
      <c r="P342" s="36">
        <f>43000000*(O342*F342)/SUMPRODUCT($F$4:$F$964,$O$4:$O$964)</f>
        <v>25518.984381076854</v>
      </c>
      <c r="Q342" s="36">
        <f>P342/F342</f>
        <v>110.47179385747556</v>
      </c>
      <c r="R342" s="15">
        <f>(0.3*IF(H342&lt;=$H$968,H342*F342,$H$968*F342)+0.3*IF(J342&lt;=$J$968,J342*F342,$J$968*F342)+0.3*IF(L342&lt;$L$968,L342*F342,$L$968*F342)+0.1*IF(N342&lt;$N$968,N342*F342,$N$968*F342))/F342</f>
        <v>0.23549783549783546</v>
      </c>
      <c r="S342" s="37">
        <f>43000000*(R342*F342)/SUMPRODUCT($R$4:$R$964,$F$4:$F$964)</f>
        <v>26218.100400204054</v>
      </c>
      <c r="T342" s="38">
        <f>S342/F342</f>
        <v>113.49827013075348</v>
      </c>
      <c r="U342" s="38">
        <f>43000000*F342/SUM($F$4:$F$964)</f>
        <v>22887.887830224547</v>
      </c>
      <c r="V342" s="38">
        <f t="shared" si="16"/>
        <v>-3330.212569979507</v>
      </c>
      <c r="W342" s="38">
        <f t="shared" si="17"/>
        <v>-14.416504631945656</v>
      </c>
    </row>
    <row r="343" spans="1:23" x14ac:dyDescent="0.25">
      <c r="A343" s="7" t="s">
        <v>841</v>
      </c>
      <c r="B343" s="7" t="s">
        <v>842</v>
      </c>
      <c r="C343" s="7" t="s">
        <v>843</v>
      </c>
      <c r="D343" s="8">
        <v>9500</v>
      </c>
      <c r="E343" s="8" t="s">
        <v>631</v>
      </c>
      <c r="F343" s="9">
        <v>777</v>
      </c>
      <c r="G343" s="9">
        <v>216</v>
      </c>
      <c r="H343" s="10">
        <f t="shared" si="15"/>
        <v>0.27799227799227799</v>
      </c>
      <c r="I343" s="9">
        <v>251</v>
      </c>
      <c r="J343" s="10">
        <f>I343/F343</f>
        <v>0.32303732303732302</v>
      </c>
      <c r="K343" s="11">
        <v>88</v>
      </c>
      <c r="L343" s="12">
        <f>K343/F343</f>
        <v>0.11325611325611326</v>
      </c>
      <c r="M343" s="9">
        <v>164</v>
      </c>
      <c r="N343" s="16">
        <f>M343/F343</f>
        <v>0.21106821106821108</v>
      </c>
      <c r="O343" s="15">
        <f>(G343+I343+K343)*0.3/F343+M343*0.1/F343</f>
        <v>0.23539253539253538</v>
      </c>
      <c r="P343" s="36">
        <f>43000000*(O343*F343)/SUMPRODUCT($F$4:$F$964,$O$4:$O$964)</f>
        <v>85798.203001819027</v>
      </c>
      <c r="Q343" s="36">
        <f>P343/F343</f>
        <v>110.42239768573877</v>
      </c>
      <c r="R343" s="15">
        <f>(0.3*IF(H343&lt;=$H$968,H343*F343,$H$968*F343)+0.3*IF(J343&lt;=$J$968,J343*F343,$J$968*F343)+0.3*IF(L343&lt;$L$968,L343*F343,$L$968*F343)+0.1*IF(N343&lt;$N$968,N343*F343,$N$968*F343))/F343</f>
        <v>0.23539253539253541</v>
      </c>
      <c r="S343" s="37">
        <f>43000000*(R343*F343)/SUMPRODUCT($R$4:$R$964,$F$4:$F$964)</f>
        <v>88148.723588186069</v>
      </c>
      <c r="T343" s="38">
        <f>S343/F343</f>
        <v>113.44752070551618</v>
      </c>
      <c r="U343" s="38">
        <f>43000000*F343/SUM($F$4:$F$964)</f>
        <v>76986.531792573471</v>
      </c>
      <c r="V343" s="38">
        <f t="shared" si="16"/>
        <v>-11162.191795612598</v>
      </c>
      <c r="W343" s="38">
        <f t="shared" si="17"/>
        <v>-14.365755206708357</v>
      </c>
    </row>
    <row r="344" spans="1:23" x14ac:dyDescent="0.25">
      <c r="A344" s="7" t="s">
        <v>844</v>
      </c>
      <c r="B344" s="7" t="s">
        <v>845</v>
      </c>
      <c r="C344" s="7" t="s">
        <v>846</v>
      </c>
      <c r="D344" s="8">
        <v>2018</v>
      </c>
      <c r="E344" s="8" t="s">
        <v>16</v>
      </c>
      <c r="F344" s="9">
        <v>912</v>
      </c>
      <c r="G344" s="9">
        <v>246</v>
      </c>
      <c r="H344" s="10">
        <f t="shared" si="15"/>
        <v>0.26973684210526316</v>
      </c>
      <c r="I344" s="9">
        <v>288</v>
      </c>
      <c r="J344" s="10">
        <f>I344/F344</f>
        <v>0.31578947368421051</v>
      </c>
      <c r="K344" s="11">
        <v>47</v>
      </c>
      <c r="L344" s="12">
        <f>K344/F344</f>
        <v>5.1535087719298246E-2</v>
      </c>
      <c r="M344" s="9">
        <v>402</v>
      </c>
      <c r="N344" s="16">
        <f>M344/F344</f>
        <v>0.44078947368421051</v>
      </c>
      <c r="O344" s="15">
        <f>(G344+I344+K344)*0.3/F344+M344*0.1/F344</f>
        <v>0.2351973684210526</v>
      </c>
      <c r="P344" s="36">
        <f>43000000*(O344*F344)/SUMPRODUCT($F$4:$F$964,$O$4:$O$964)</f>
        <v>100621.73069376807</v>
      </c>
      <c r="Q344" s="36">
        <f>P344/F344</f>
        <v>110.33084505895621</v>
      </c>
      <c r="R344" s="15">
        <f>(0.3*IF(H344&lt;=$H$968,H344*F344,$H$968*F344)+0.3*IF(J344&lt;=$J$968,J344*F344,$J$968*F344)+0.3*IF(L344&lt;$L$968,L344*F344,$L$968*F344)+0.1*IF(N344&lt;$N$968,N344*F344,$N$968*F344))/F344</f>
        <v>0.23519736842105263</v>
      </c>
      <c r="S344" s="37">
        <f>43000000*(R344*F344)/SUMPRODUCT($R$4:$R$964,$F$4:$F$964)</f>
        <v>103378.3554383046</v>
      </c>
      <c r="T344" s="38">
        <f>S344/F344</f>
        <v>113.35345991042171</v>
      </c>
      <c r="U344" s="38">
        <f>43000000*F344/SUM($F$4:$F$964)</f>
        <v>90362.570134912501</v>
      </c>
      <c r="V344" s="38">
        <f t="shared" si="16"/>
        <v>-13015.785303392098</v>
      </c>
      <c r="W344" s="38">
        <f t="shared" si="17"/>
        <v>-14.271694411613879</v>
      </c>
    </row>
    <row r="345" spans="1:23" x14ac:dyDescent="0.25">
      <c r="A345" s="7" t="s">
        <v>847</v>
      </c>
      <c r="B345" s="7" t="s">
        <v>661</v>
      </c>
      <c r="C345" s="7" t="s">
        <v>848</v>
      </c>
      <c r="D345" s="20">
        <v>1030</v>
      </c>
      <c r="E345" s="20" t="s">
        <v>51</v>
      </c>
      <c r="F345" s="9">
        <v>297</v>
      </c>
      <c r="G345" s="9">
        <v>47</v>
      </c>
      <c r="H345" s="10">
        <f t="shared" si="15"/>
        <v>0.15824915824915825</v>
      </c>
      <c r="I345" s="9">
        <v>72</v>
      </c>
      <c r="J345" s="10">
        <f>I345/F345</f>
        <v>0.24242424242424243</v>
      </c>
      <c r="K345" s="11">
        <v>71</v>
      </c>
      <c r="L345" s="12">
        <f>K345/F345</f>
        <v>0.23905723905723905</v>
      </c>
      <c r="M345" s="9">
        <v>128</v>
      </c>
      <c r="N345" s="16">
        <f>M345/F345</f>
        <v>0.43097643097643096</v>
      </c>
      <c r="O345" s="15">
        <f>(G345+I345+K345)*0.3/F345+M345*0.1/F345</f>
        <v>0.23501683501683501</v>
      </c>
      <c r="P345" s="36">
        <f>43000000*(O345*F345)/SUMPRODUCT($F$4:$F$964,$O$4:$O$964)</f>
        <v>32743.108636014047</v>
      </c>
      <c r="Q345" s="36">
        <f>P345/F345</f>
        <v>110.24615702361632</v>
      </c>
      <c r="R345" s="15">
        <f>(0.3*IF(H345&lt;=$H$968,H345*F345,$H$968*F345)+0.3*IF(J345&lt;=$J$968,J345*F345,$J$968*F345)+0.3*IF(L345&lt;$L$968,L345*F345,$L$968*F345)+0.1*IF(N345&lt;$N$968,N345*F345,$N$968*F345))/F345</f>
        <v>0.23501683501683501</v>
      </c>
      <c r="S345" s="37">
        <f>43000000*(R345*F345)/SUMPRODUCT($R$4:$R$964,$F$4:$F$964)</f>
        <v>33640.136175261825</v>
      </c>
      <c r="T345" s="38">
        <f>S345/F345</f>
        <v>113.26645176855833</v>
      </c>
      <c r="U345" s="38">
        <f>43000000*F345/SUM($F$4:$F$964)</f>
        <v>29427.284353145846</v>
      </c>
      <c r="V345" s="38">
        <f t="shared" si="16"/>
        <v>-4212.8518221159793</v>
      </c>
      <c r="W345" s="38">
        <f t="shared" si="17"/>
        <v>-14.1846862697505</v>
      </c>
    </row>
    <row r="346" spans="1:23" x14ac:dyDescent="0.25">
      <c r="A346" s="7" t="s">
        <v>70</v>
      </c>
      <c r="B346" s="7" t="s">
        <v>797</v>
      </c>
      <c r="C346" s="7" t="s">
        <v>798</v>
      </c>
      <c r="D346" s="8">
        <v>2850</v>
      </c>
      <c r="E346" s="8" t="s">
        <v>712</v>
      </c>
      <c r="F346" s="9">
        <v>165</v>
      </c>
      <c r="G346" s="9">
        <v>61</v>
      </c>
      <c r="H346" s="10">
        <f t="shared" si="15"/>
        <v>0.36969696969696969</v>
      </c>
      <c r="I346" s="9">
        <v>41</v>
      </c>
      <c r="J346" s="10">
        <f>I346/F346</f>
        <v>0.24848484848484848</v>
      </c>
      <c r="K346" s="11">
        <v>11</v>
      </c>
      <c r="L346" s="12">
        <f>K346/F346</f>
        <v>6.6666666666666666E-2</v>
      </c>
      <c r="M346" s="9">
        <v>47</v>
      </c>
      <c r="N346" s="16">
        <f>M346/F346</f>
        <v>0.28484848484848485</v>
      </c>
      <c r="O346" s="15">
        <f>(G346+I346+K346)*0.3/F346+M346*0.1/F346</f>
        <v>0.23393939393939392</v>
      </c>
      <c r="P346" s="36">
        <f>43000000*(O346*F346)/SUMPRODUCT($F$4:$F$964,$O$4:$O$964)</f>
        <v>18107.220535102322</v>
      </c>
      <c r="Q346" s="36">
        <f>P346/F346</f>
        <v>109.74073051577165</v>
      </c>
      <c r="R346" s="15">
        <f>(0.3*IF(H346&lt;=$H$968,H346*F346,$H$968*F346)+0.3*IF(J346&lt;=$J$968,J346*F346,$J$968*F346)+0.3*IF(L346&lt;$L$968,L346*F346,$L$968*F346)+0.1*IF(N346&lt;$N$968,N346*F346,$N$968*F346))/F346</f>
        <v>0.23393939393939395</v>
      </c>
      <c r="S346" s="37">
        <f>43000000*(R346*F346)/SUMPRODUCT($R$4:$R$964,$F$4:$F$964)</f>
        <v>18603.284475144792</v>
      </c>
      <c r="T346" s="38">
        <f>S346/F346</f>
        <v>112.74717863724116</v>
      </c>
      <c r="U346" s="38">
        <f>43000000*F346/SUM($F$4:$F$964)</f>
        <v>16348.491307303248</v>
      </c>
      <c r="V346" s="38">
        <f t="shared" si="16"/>
        <v>-2254.7931678415443</v>
      </c>
      <c r="W346" s="38">
        <f t="shared" si="17"/>
        <v>-13.665413138433337</v>
      </c>
    </row>
    <row r="347" spans="1:23" x14ac:dyDescent="0.25">
      <c r="A347" s="7" t="s">
        <v>849</v>
      </c>
      <c r="B347" s="7" t="s">
        <v>850</v>
      </c>
      <c r="C347" s="7" t="s">
        <v>255</v>
      </c>
      <c r="D347" s="8">
        <v>9160</v>
      </c>
      <c r="E347" s="8" t="s">
        <v>158</v>
      </c>
      <c r="F347" s="9">
        <v>642</v>
      </c>
      <c r="G347" s="9">
        <v>206</v>
      </c>
      <c r="H347" s="10">
        <f t="shared" si="15"/>
        <v>0.32087227414330216</v>
      </c>
      <c r="I347" s="9">
        <v>191</v>
      </c>
      <c r="J347" s="10">
        <f>I347/F347</f>
        <v>0.29750778816199375</v>
      </c>
      <c r="K347" s="11">
        <v>45</v>
      </c>
      <c r="L347" s="12">
        <f>K347/F347</f>
        <v>7.0093457943925228E-2</v>
      </c>
      <c r="M347" s="9">
        <v>175</v>
      </c>
      <c r="N347" s="16">
        <f>M347/F347</f>
        <v>0.27258566978193144</v>
      </c>
      <c r="O347" s="15">
        <f>(G347+I347+K347)*0.3/F347+M347*0.1/F347</f>
        <v>0.23380062305295948</v>
      </c>
      <c r="P347" s="36">
        <f>43000000*(O347*F347)/SUMPRODUCT($F$4:$F$964,$O$4:$O$964)</f>
        <v>70411.756536757995</v>
      </c>
      <c r="Q347" s="36">
        <f>P347/F347</f>
        <v>109.67563323482554</v>
      </c>
      <c r="R347" s="15">
        <f>(0.3*IF(H347&lt;=$H$968,H347*F347,$H$968*F347)+0.3*IF(J347&lt;=$J$968,J347*F347,$J$968*F347)+0.3*IF(L347&lt;$L$968,L347*F347,$L$968*F347)+0.1*IF(N347&lt;$N$968,N347*F347,$N$968*F347))/F347</f>
        <v>0.23380062305295948</v>
      </c>
      <c r="S347" s="37">
        <f>43000000*(R347*F347)/SUMPRODUCT($R$4:$R$964,$F$4:$F$964)</f>
        <v>72340.751288063038</v>
      </c>
      <c r="T347" s="38">
        <f>S347/F347</f>
        <v>112.68029795648448</v>
      </c>
      <c r="U347" s="38">
        <f>43000000*F347/SUM($F$4:$F$964)</f>
        <v>63610.493450234455</v>
      </c>
      <c r="V347" s="38">
        <f t="shared" si="16"/>
        <v>-8730.2578378285834</v>
      </c>
      <c r="W347" s="38">
        <f t="shared" si="17"/>
        <v>-13.598532457676654</v>
      </c>
    </row>
    <row r="348" spans="1:23" x14ac:dyDescent="0.25">
      <c r="A348" s="7" t="s">
        <v>851</v>
      </c>
      <c r="B348" s="7" t="s">
        <v>852</v>
      </c>
      <c r="C348" s="7" t="s">
        <v>47</v>
      </c>
      <c r="D348" s="8">
        <v>9400</v>
      </c>
      <c r="E348" s="8" t="s">
        <v>643</v>
      </c>
      <c r="F348" s="9">
        <v>570</v>
      </c>
      <c r="G348" s="9">
        <v>159</v>
      </c>
      <c r="H348" s="10">
        <f t="shared" si="15"/>
        <v>0.27894736842105261</v>
      </c>
      <c r="I348" s="9">
        <v>156</v>
      </c>
      <c r="J348" s="10">
        <f>I348/F348</f>
        <v>0.27368421052631581</v>
      </c>
      <c r="K348" s="11">
        <v>74</v>
      </c>
      <c r="L348" s="12">
        <f>K348/F348</f>
        <v>0.12982456140350876</v>
      </c>
      <c r="M348" s="9">
        <v>164</v>
      </c>
      <c r="N348" s="16">
        <f>M348/F348</f>
        <v>0.28771929824561404</v>
      </c>
      <c r="O348" s="15">
        <f>(G348+I348+K348)*0.3/F348+M348*0.1/F348</f>
        <v>0.23350877192982455</v>
      </c>
      <c r="P348" s="36">
        <f>43000000*(O348*F348)/SUMPRODUCT($F$4:$F$964,$O$4:$O$964)</f>
        <v>62437.073917671485</v>
      </c>
      <c r="Q348" s="36">
        <f>P348/F348</f>
        <v>109.53872617135349</v>
      </c>
      <c r="R348" s="15">
        <f>(0.3*IF(H348&lt;=$H$968,H348*F348,$H$968*F348)+0.3*IF(J348&lt;=$J$968,J348*F348,$J$968*F348)+0.3*IF(L348&lt;$L$968,L348*F348,$L$968*F348)+0.1*IF(N348&lt;$N$968,N348*F348,$N$968*F348))/F348</f>
        <v>0.23350877192982455</v>
      </c>
      <c r="S348" s="37">
        <f>43000000*(R348*F348)/SUMPRODUCT($R$4:$R$964,$F$4:$F$964)</f>
        <v>64147.594912999266</v>
      </c>
      <c r="T348" s="38">
        <f>S348/F348</f>
        <v>112.53964019824433</v>
      </c>
      <c r="U348" s="38">
        <f>43000000*F348/SUM($F$4:$F$964)</f>
        <v>56476.606334320313</v>
      </c>
      <c r="V348" s="38">
        <f t="shared" si="16"/>
        <v>-7670.9885786789528</v>
      </c>
      <c r="W348" s="38">
        <f t="shared" si="17"/>
        <v>-13.457874699436502</v>
      </c>
    </row>
    <row r="349" spans="1:23" x14ac:dyDescent="0.25">
      <c r="A349" s="7" t="s">
        <v>853</v>
      </c>
      <c r="B349" s="7" t="s">
        <v>854</v>
      </c>
      <c r="C349" s="7" t="s">
        <v>22</v>
      </c>
      <c r="D349" s="8">
        <v>8630</v>
      </c>
      <c r="E349" s="8" t="s">
        <v>638</v>
      </c>
      <c r="F349" s="9">
        <v>639</v>
      </c>
      <c r="G349" s="9">
        <v>188</v>
      </c>
      <c r="H349" s="10">
        <f t="shared" si="15"/>
        <v>0.29420970266040691</v>
      </c>
      <c r="I349" s="9">
        <v>224</v>
      </c>
      <c r="J349" s="10">
        <f>I349/F349</f>
        <v>0.35054773082942098</v>
      </c>
      <c r="K349" s="11">
        <v>34</v>
      </c>
      <c r="L349" s="12">
        <f>K349/F349</f>
        <v>5.3208137715179966E-2</v>
      </c>
      <c r="M349" s="9">
        <v>153</v>
      </c>
      <c r="N349" s="16">
        <f>M349/F349</f>
        <v>0.23943661971830985</v>
      </c>
      <c r="O349" s="15">
        <f>(G349+I349+K349)*0.3/F349+M349*0.1/F349</f>
        <v>0.23333333333333331</v>
      </c>
      <c r="P349" s="36">
        <f>43000000*(O349*F349)/SUMPRODUCT($F$4:$F$964,$O$4:$O$964)</f>
        <v>69942.657559164683</v>
      </c>
      <c r="Q349" s="36">
        <f>P349/F349</f>
        <v>109.45642810510905</v>
      </c>
      <c r="R349" s="15">
        <f>(0.3*IF(H349&lt;=$H$968,H349*F349,$H$968*F349)+0.3*IF(J349&lt;=$J$968,J349*F349,$J$968*F349)+0.3*IF(L349&lt;$L$968,L349*F349,$L$968*F349)+0.1*IF(N349&lt;$N$968,N349*F349,$N$968*F349))/F349</f>
        <v>0.23333333333333336</v>
      </c>
      <c r="S349" s="37">
        <f>43000000*(R349*F349)/SUMPRODUCT($R$4:$R$964,$F$4:$F$964)</f>
        <v>71858.800913059298</v>
      </c>
      <c r="T349" s="38">
        <f>S349/F349</f>
        <v>112.45508750087527</v>
      </c>
      <c r="U349" s="38">
        <f>43000000*F349/SUM($F$4:$F$964)</f>
        <v>63313.24815373803</v>
      </c>
      <c r="V349" s="38">
        <f t="shared" si="16"/>
        <v>-8545.5527593212682</v>
      </c>
      <c r="W349" s="38">
        <f t="shared" si="17"/>
        <v>-13.373322002067439</v>
      </c>
    </row>
    <row r="350" spans="1:23" x14ac:dyDescent="0.25">
      <c r="A350" s="7" t="s">
        <v>855</v>
      </c>
      <c r="B350" s="7" t="s">
        <v>856</v>
      </c>
      <c r="C350" s="7" t="s">
        <v>408</v>
      </c>
      <c r="D350" s="8">
        <v>8301</v>
      </c>
      <c r="E350" s="8" t="s">
        <v>364</v>
      </c>
      <c r="F350" s="9">
        <v>168</v>
      </c>
      <c r="G350" s="9">
        <v>62</v>
      </c>
      <c r="H350" s="10">
        <f t="shared" si="15"/>
        <v>0.36904761904761907</v>
      </c>
      <c r="I350" s="9">
        <v>51</v>
      </c>
      <c r="J350" s="10">
        <f>I350/F350</f>
        <v>0.30357142857142855</v>
      </c>
      <c r="K350" s="11">
        <v>9</v>
      </c>
      <c r="L350" s="12">
        <f>K350/F350</f>
        <v>5.3571428571428568E-2</v>
      </c>
      <c r="M350" s="9">
        <v>24</v>
      </c>
      <c r="N350" s="16">
        <f>M350/F350</f>
        <v>0.14285714285714285</v>
      </c>
      <c r="O350" s="15">
        <f>(G350+I350+K350)*0.3/F350+M350*0.1/F350</f>
        <v>0.23214285714285715</v>
      </c>
      <c r="P350" s="36">
        <f>43000000*(O350*F350)/SUMPRODUCT($F$4:$F$964,$O$4:$O$964)</f>
        <v>18294.860126139654</v>
      </c>
      <c r="Q350" s="36">
        <f>P350/F350</f>
        <v>108.89797694130746</v>
      </c>
      <c r="R350" s="15">
        <f>(0.3*IF(H350&lt;=$H$968,H350*F350,$H$968*F350)+0.3*IF(J350&lt;=$J$968,J350*F350,$J$968*F350)+0.3*IF(L350&lt;$L$968,L350*F350,$L$968*F350)+0.1*IF(N350&lt;$N$968,N350*F350,$N$968*F350))/F350</f>
        <v>0.2321428571428571</v>
      </c>
      <c r="S350" s="37">
        <f>43000000*(R350*F350)/SUMPRODUCT($R$4:$R$964,$F$4:$F$964)</f>
        <v>18796.064625146289</v>
      </c>
      <c r="T350" s="38">
        <f>S350/F350</f>
        <v>111.8813370544422</v>
      </c>
      <c r="U350" s="38">
        <f>43000000*F350/SUM($F$4:$F$964)</f>
        <v>16645.736603799669</v>
      </c>
      <c r="V350" s="38">
        <f t="shared" si="16"/>
        <v>-2150.3280213466205</v>
      </c>
      <c r="W350" s="38">
        <f t="shared" si="17"/>
        <v>-12.799571555634373</v>
      </c>
    </row>
    <row r="351" spans="1:23" x14ac:dyDescent="0.25">
      <c r="A351" s="7" t="s">
        <v>812</v>
      </c>
      <c r="B351" s="7" t="s">
        <v>813</v>
      </c>
      <c r="C351" s="7" t="s">
        <v>141</v>
      </c>
      <c r="D351" s="8">
        <v>2300</v>
      </c>
      <c r="E351" s="8" t="s">
        <v>432</v>
      </c>
      <c r="F351" s="9">
        <v>221</v>
      </c>
      <c r="G351" s="9">
        <v>67</v>
      </c>
      <c r="H351" s="10">
        <f t="shared" si="15"/>
        <v>0.30316742081447962</v>
      </c>
      <c r="I351" s="9">
        <v>69</v>
      </c>
      <c r="J351" s="10">
        <f>I351/F351</f>
        <v>0.31221719457013575</v>
      </c>
      <c r="K351" s="11">
        <v>18</v>
      </c>
      <c r="L351" s="12">
        <f>K351/F351</f>
        <v>8.1447963800904979E-2</v>
      </c>
      <c r="M351" s="9">
        <v>50</v>
      </c>
      <c r="N351" s="16">
        <f>M351/F351</f>
        <v>0.22624434389140272</v>
      </c>
      <c r="O351" s="15">
        <f>(G351+I351+K351)*0.3/F351+M351*0.1/F351</f>
        <v>0.23167420814479636</v>
      </c>
      <c r="P351" s="36">
        <f>43000000*(O351*F351)/SUMPRODUCT($F$4:$F$964,$O$4:$O$964)</f>
        <v>24017.867652778212</v>
      </c>
      <c r="Q351" s="36">
        <f>P351/F351</f>
        <v>108.67813417546702</v>
      </c>
      <c r="R351" s="15">
        <f>(0.3*IF(H351&lt;=$H$968,H351*F351,$H$968*F351)+0.3*IF(J351&lt;=$J$968,J351*F351,$J$968*F351)+0.3*IF(L351&lt;$L$968,L351*F351,$L$968*F351)+0.1*IF(N351&lt;$N$968,N351*F351,$N$968*F351))/F351</f>
        <v>0.23167420814479636</v>
      </c>
      <c r="S351" s="37">
        <f>43000000*(R351*F351)/SUMPRODUCT($R$4:$R$964,$F$4:$F$964)</f>
        <v>24675.859200192055</v>
      </c>
      <c r="T351" s="38">
        <f>S351/F351</f>
        <v>111.6554714940817</v>
      </c>
      <c r="U351" s="38">
        <f>43000000*F351/SUM($F$4:$F$964)</f>
        <v>21897.070175236473</v>
      </c>
      <c r="V351" s="38">
        <f t="shared" si="16"/>
        <v>-2778.7890249555821</v>
      </c>
      <c r="W351" s="38">
        <f t="shared" si="17"/>
        <v>-12.573705995273869</v>
      </c>
    </row>
    <row r="352" spans="1:23" x14ac:dyDescent="0.25">
      <c r="A352" s="7" t="s">
        <v>857</v>
      </c>
      <c r="B352" s="7" t="s">
        <v>858</v>
      </c>
      <c r="C352" s="7" t="s">
        <v>255</v>
      </c>
      <c r="D352" s="8">
        <v>3800</v>
      </c>
      <c r="E352" s="8" t="s">
        <v>547</v>
      </c>
      <c r="F352" s="9">
        <v>272</v>
      </c>
      <c r="G352" s="9">
        <v>74</v>
      </c>
      <c r="H352" s="10">
        <f t="shared" si="15"/>
        <v>0.27205882352941174</v>
      </c>
      <c r="I352" s="9">
        <v>78</v>
      </c>
      <c r="J352" s="10">
        <f>I352/F352</f>
        <v>0.28676470588235292</v>
      </c>
      <c r="K352" s="11">
        <v>30</v>
      </c>
      <c r="L352" s="12">
        <f>K352/F352</f>
        <v>0.11029411764705882</v>
      </c>
      <c r="M352" s="9">
        <v>83</v>
      </c>
      <c r="N352" s="16">
        <f>M352/F352</f>
        <v>0.30514705882352944</v>
      </c>
      <c r="O352" s="15">
        <f>(G352+I352+K352)*0.3/F352+M352*0.1/F352</f>
        <v>0.23125000000000001</v>
      </c>
      <c r="P352" s="36">
        <f>43000000*(O352*F352)/SUMPRODUCT($F$4:$F$964,$O$4:$O$964)</f>
        <v>29506.325690620113</v>
      </c>
      <c r="Q352" s="36">
        <f>P352/F352</f>
        <v>108.47913856845629</v>
      </c>
      <c r="R352" s="15">
        <f>(0.3*IF(H352&lt;=$H$968,H352*F352,$H$968*F352)+0.3*IF(J352&lt;=$J$968,J352*F352,$J$968*F352)+0.3*IF(L352&lt;$L$968,L352*F352,$L$968*F352)+0.1*IF(N352&lt;$N$968,N352*F352,$N$968*F352))/F352</f>
        <v>0.23124999999999996</v>
      </c>
      <c r="S352" s="37">
        <f>43000000*(R352*F352)/SUMPRODUCT($R$4:$R$964,$F$4:$F$964)</f>
        <v>30314.678587735936</v>
      </c>
      <c r="T352" s="38">
        <f>S352/F352</f>
        <v>111.45102421961741</v>
      </c>
      <c r="U352" s="38">
        <f>43000000*F352/SUM($F$4:$F$964)</f>
        <v>26950.240215675658</v>
      </c>
      <c r="V352" s="38">
        <f t="shared" si="16"/>
        <v>-3364.4383720602782</v>
      </c>
      <c r="W352" s="38">
        <f t="shared" si="17"/>
        <v>-12.369258720809583</v>
      </c>
    </row>
    <row r="353" spans="1:23" x14ac:dyDescent="0.25">
      <c r="A353" s="7" t="s">
        <v>859</v>
      </c>
      <c r="B353" s="7" t="s">
        <v>860</v>
      </c>
      <c r="C353" s="7" t="s">
        <v>82</v>
      </c>
      <c r="D353" s="8">
        <v>9400</v>
      </c>
      <c r="E353" s="8" t="s">
        <v>643</v>
      </c>
      <c r="F353" s="9">
        <v>615</v>
      </c>
      <c r="G353" s="9">
        <v>173</v>
      </c>
      <c r="H353" s="10">
        <f t="shared" si="15"/>
        <v>0.28130081300813009</v>
      </c>
      <c r="I353" s="9">
        <v>179</v>
      </c>
      <c r="J353" s="10">
        <f>I353/F353</f>
        <v>0.29105691056910571</v>
      </c>
      <c r="K353" s="11">
        <v>78</v>
      </c>
      <c r="L353" s="12">
        <f>K353/F353</f>
        <v>0.12682926829268293</v>
      </c>
      <c r="M353" s="9">
        <v>128</v>
      </c>
      <c r="N353" s="16">
        <f>M353/F353</f>
        <v>0.20813008130081301</v>
      </c>
      <c r="O353" s="15">
        <f>(G353+I353+K353)*0.3/F353+M353*0.1/F353</f>
        <v>0.2305691056910569</v>
      </c>
      <c r="P353" s="36">
        <f>43000000*(O353*F353)/SUMPRODUCT($F$4:$F$964,$O$4:$O$964)</f>
        <v>66518.235022733395</v>
      </c>
      <c r="Q353" s="36">
        <f>P353/F353</f>
        <v>108.15973174428194</v>
      </c>
      <c r="R353" s="15">
        <f>(0.3*IF(H353&lt;=$H$968,H353*F353,$H$968*F353)+0.3*IF(J353&lt;=$J$968,J353*F353,$J$968*F353)+0.3*IF(L353&lt;$L$968,L353*F353,$L$968*F353)+0.1*IF(N353&lt;$N$968,N353*F353,$N$968*F353))/F353</f>
        <v>0.23056910569105693</v>
      </c>
      <c r="S353" s="37">
        <f>43000000*(R353*F353)/SUMPRODUCT($R$4:$R$964,$F$4:$F$964)</f>
        <v>68340.563175531905</v>
      </c>
      <c r="T353" s="38">
        <f>S353/F353</f>
        <v>111.12286695208439</v>
      </c>
      <c r="U353" s="38">
        <f>43000000*F353/SUM($F$4:$F$964)</f>
        <v>60935.285781766652</v>
      </c>
      <c r="V353" s="38">
        <f t="shared" si="16"/>
        <v>-7405.2773937652528</v>
      </c>
      <c r="W353" s="38">
        <f t="shared" si="17"/>
        <v>-12.041101453276568</v>
      </c>
    </row>
    <row r="354" spans="1:23" x14ac:dyDescent="0.25">
      <c r="A354" s="7" t="s">
        <v>70</v>
      </c>
      <c r="B354" s="7" t="s">
        <v>861</v>
      </c>
      <c r="C354" s="7" t="s">
        <v>97</v>
      </c>
      <c r="D354" s="8">
        <v>2940</v>
      </c>
      <c r="E354" s="8" t="s">
        <v>862</v>
      </c>
      <c r="F354" s="9">
        <v>364</v>
      </c>
      <c r="G354" s="9">
        <v>94</v>
      </c>
      <c r="H354" s="10">
        <f t="shared" si="15"/>
        <v>0.25824175824175827</v>
      </c>
      <c r="I354" s="9">
        <v>111</v>
      </c>
      <c r="J354" s="10">
        <f>I354/F354</f>
        <v>0.30494505494505497</v>
      </c>
      <c r="K354" s="11">
        <v>22</v>
      </c>
      <c r="L354" s="12">
        <f>K354/F354</f>
        <v>6.043956043956044E-2</v>
      </c>
      <c r="M354" s="9">
        <v>158</v>
      </c>
      <c r="N354" s="16">
        <f>M354/F354</f>
        <v>0.43406593406593408</v>
      </c>
      <c r="O354" s="15">
        <f>(G354+I354+K354)*0.3/F354+M354*0.1/F354</f>
        <v>0.23049450549450548</v>
      </c>
      <c r="P354" s="36">
        <f>43000000*(O354*F354)/SUMPRODUCT($F$4:$F$964,$O$4:$O$964)</f>
        <v>39357.404220079916</v>
      </c>
      <c r="Q354" s="36">
        <f>P354/F354</f>
        <v>108.12473686835142</v>
      </c>
      <c r="R354" s="15">
        <f>(0.3*IF(H354&lt;=$H$968,H354*F354,$H$968*F354)+0.3*IF(J354&lt;=$J$968,J354*F354,$J$968*F354)+0.3*IF(L354&lt;$L$968,L354*F354,$L$968*F354)+0.1*IF(N354&lt;$N$968,N354*F354,$N$968*F354))/F354</f>
        <v>0.23049450549450551</v>
      </c>
      <c r="S354" s="37">
        <f>43000000*(R354*F354)/SUMPRODUCT($R$4:$R$964,$F$4:$F$964)</f>
        <v>40435.63646281472</v>
      </c>
      <c r="T354" s="38">
        <f>S354/F354</f>
        <v>111.0869133593811</v>
      </c>
      <c r="U354" s="38">
        <f>43000000*F354/SUM($F$4:$F$964)</f>
        <v>36065.762641565954</v>
      </c>
      <c r="V354" s="38">
        <f t="shared" si="16"/>
        <v>-4369.873821248766</v>
      </c>
      <c r="W354" s="38">
        <f t="shared" si="17"/>
        <v>-12.005147860573274</v>
      </c>
    </row>
    <row r="355" spans="1:23" x14ac:dyDescent="0.25">
      <c r="A355" s="7" t="s">
        <v>863</v>
      </c>
      <c r="B355" s="7" t="s">
        <v>864</v>
      </c>
      <c r="C355" s="7" t="s">
        <v>152</v>
      </c>
      <c r="D355" s="8">
        <v>3200</v>
      </c>
      <c r="E355" s="8" t="s">
        <v>865</v>
      </c>
      <c r="F355" s="9">
        <v>279</v>
      </c>
      <c r="G355" s="9">
        <v>103</v>
      </c>
      <c r="H355" s="10">
        <f t="shared" si="15"/>
        <v>0.36917562724014336</v>
      </c>
      <c r="I355" s="9">
        <v>98</v>
      </c>
      <c r="J355" s="10">
        <f>I355/F355</f>
        <v>0.35125448028673834</v>
      </c>
      <c r="K355" s="11">
        <v>6</v>
      </c>
      <c r="L355" s="12">
        <f>K355/F355</f>
        <v>2.1505376344086023E-2</v>
      </c>
      <c r="M355" s="9">
        <v>22</v>
      </c>
      <c r="N355" s="16">
        <f>M355/F355</f>
        <v>7.8853046594982074E-2</v>
      </c>
      <c r="O355" s="15">
        <f>(G355+I355+K355)*0.3/F355+M355*0.1/F355</f>
        <v>0.23046594982078852</v>
      </c>
      <c r="P355" s="36">
        <f>43000000*(O355*F355)/SUMPRODUCT($F$4:$F$964,$O$4:$O$964)</f>
        <v>30163.064259250761</v>
      </c>
      <c r="Q355" s="36">
        <f>P355/F355</f>
        <v>108.11134143100631</v>
      </c>
      <c r="R355" s="15">
        <f>(0.3*IF(H355&lt;=$H$968,H355*F355,$H$968*F355)+0.3*IF(J355&lt;=$J$968,J355*F355,$J$968*F355)+0.3*IF(L355&lt;$L$968,L355*F355,$L$968*F355)+0.1*IF(N355&lt;$N$968,N355*F355,$N$968*F355))/F355</f>
        <v>0.23046594982078852</v>
      </c>
      <c r="S355" s="37">
        <f>43000000*(R355*F355)/SUMPRODUCT($R$4:$R$964,$F$4:$F$964)</f>
        <v>30989.409112741192</v>
      </c>
      <c r="T355" s="38">
        <f>S355/F355</f>
        <v>111.07315094172471</v>
      </c>
      <c r="U355" s="38">
        <f>43000000*F355/SUM($F$4:$F$964)</f>
        <v>27643.81257416731</v>
      </c>
      <c r="V355" s="38">
        <f t="shared" si="16"/>
        <v>-3345.5965385738818</v>
      </c>
      <c r="W355" s="38">
        <f t="shared" si="17"/>
        <v>-11.991385442916879</v>
      </c>
    </row>
    <row r="356" spans="1:23" x14ac:dyDescent="0.25">
      <c r="A356" s="7" t="s">
        <v>866</v>
      </c>
      <c r="B356" s="7" t="s">
        <v>702</v>
      </c>
      <c r="C356" s="7" t="s">
        <v>867</v>
      </c>
      <c r="D356" s="8">
        <v>9100</v>
      </c>
      <c r="E356" s="8" t="s">
        <v>353</v>
      </c>
      <c r="F356" s="9">
        <v>453</v>
      </c>
      <c r="G356" s="9">
        <v>137</v>
      </c>
      <c r="H356" s="10">
        <f t="shared" si="15"/>
        <v>0.30242825607064017</v>
      </c>
      <c r="I356" s="9">
        <v>136</v>
      </c>
      <c r="J356" s="10">
        <f>I356/F356</f>
        <v>0.30022075055187636</v>
      </c>
      <c r="K356" s="11">
        <v>34</v>
      </c>
      <c r="L356" s="12">
        <f>K356/F356</f>
        <v>7.505518763796909E-2</v>
      </c>
      <c r="M356" s="9">
        <v>123</v>
      </c>
      <c r="N356" s="16">
        <f>M356/F356</f>
        <v>0.27152317880794702</v>
      </c>
      <c r="O356" s="15">
        <f>(G356+I356+K356)*0.3/F356+M356*0.1/F356</f>
        <v>0.23046357615894039</v>
      </c>
      <c r="P356" s="36">
        <f>43000000*(O356*F356)/SUMPRODUCT($F$4:$F$964,$O$4:$O$964)</f>
        <v>48973.933260743077</v>
      </c>
      <c r="Q356" s="36">
        <f>P356/F356</f>
        <v>108.11022794866021</v>
      </c>
      <c r="R356" s="15">
        <f>(0.3*IF(H356&lt;=$H$968,H356*F356,$H$968*F356)+0.3*IF(J356&lt;=$J$968,J356*F356,$J$968*F356)+0.3*IF(L356&lt;$L$968,L356*F356,$L$968*F356)+0.1*IF(N356&lt;$N$968,N356*F356,$N$968*F356))/F356</f>
        <v>0.23046357615894042</v>
      </c>
      <c r="S356" s="37">
        <f>43000000*(R356*F356)/SUMPRODUCT($R$4:$R$964,$F$4:$F$964)</f>
        <v>50315.619150391612</v>
      </c>
      <c r="T356" s="38">
        <f>S356/F356</f>
        <v>111.07200695450688</v>
      </c>
      <c r="U356" s="38">
        <f>43000000*F356/SUM($F$4:$F$964)</f>
        <v>44884.039770959826</v>
      </c>
      <c r="V356" s="38">
        <f t="shared" si="16"/>
        <v>-5431.5793794317869</v>
      </c>
      <c r="W356" s="38">
        <f t="shared" si="17"/>
        <v>-11.990241455699049</v>
      </c>
    </row>
    <row r="357" spans="1:23" x14ac:dyDescent="0.25">
      <c r="A357" s="7" t="s">
        <v>868</v>
      </c>
      <c r="B357" s="7" t="s">
        <v>326</v>
      </c>
      <c r="C357" s="7" t="s">
        <v>327</v>
      </c>
      <c r="D357" s="8">
        <v>8500</v>
      </c>
      <c r="E357" s="8" t="s">
        <v>190</v>
      </c>
      <c r="F357" s="9">
        <v>284</v>
      </c>
      <c r="G357" s="9">
        <v>106</v>
      </c>
      <c r="H357" s="10">
        <f t="shared" si="15"/>
        <v>0.37323943661971831</v>
      </c>
      <c r="I357" s="9">
        <v>86</v>
      </c>
      <c r="J357" s="10">
        <f>I357/F357</f>
        <v>0.30281690140845069</v>
      </c>
      <c r="K357" s="11">
        <v>13</v>
      </c>
      <c r="L357" s="12">
        <f>K357/F357</f>
        <v>4.5774647887323945E-2</v>
      </c>
      <c r="M357" s="9">
        <v>39</v>
      </c>
      <c r="N357" s="16">
        <f>M357/F357</f>
        <v>0.13732394366197184</v>
      </c>
      <c r="O357" s="15">
        <f>(G357+I357+K357)*0.3/F357+M357*0.1/F357</f>
        <v>0.23028169014084507</v>
      </c>
      <c r="P357" s="36">
        <f>43000000*(O357*F357)/SUMPRODUCT($F$4:$F$964,$O$4:$O$964)</f>
        <v>30679.073134603426</v>
      </c>
      <c r="Q357" s="36">
        <f>P357/F357</f>
        <v>108.0249054035332</v>
      </c>
      <c r="R357" s="15">
        <f>(0.3*IF(H357&lt;=$H$968,H357*F357,$H$968*F357)+0.3*IF(J357&lt;=$J$968,J357*F357,$J$968*F357)+0.3*IF(L357&lt;$L$968,L357*F357,$L$968*F357)+0.1*IF(N357&lt;$N$968,N357*F357,$N$968*F357))/F357</f>
        <v>0.23028169014084504</v>
      </c>
      <c r="S357" s="37">
        <f>43000000*(R357*F357)/SUMPRODUCT($R$4:$R$964,$F$4:$F$964)</f>
        <v>31519.554525245312</v>
      </c>
      <c r="T357" s="38">
        <f>S357/F357</f>
        <v>110.98434691987786</v>
      </c>
      <c r="U357" s="38">
        <f>43000000*F357/SUM($F$4:$F$964)</f>
        <v>28139.221401661347</v>
      </c>
      <c r="V357" s="38">
        <f t="shared" si="16"/>
        <v>-3380.3331235839651</v>
      </c>
      <c r="W357" s="38">
        <f t="shared" si="17"/>
        <v>-11.902581421070039</v>
      </c>
    </row>
    <row r="358" spans="1:23" x14ac:dyDescent="0.25">
      <c r="A358" s="7" t="s">
        <v>691</v>
      </c>
      <c r="B358" s="7" t="s">
        <v>869</v>
      </c>
      <c r="C358" s="7" t="s">
        <v>141</v>
      </c>
      <c r="D358" s="8">
        <v>8940</v>
      </c>
      <c r="E358" s="8" t="s">
        <v>870</v>
      </c>
      <c r="F358" s="9">
        <v>177</v>
      </c>
      <c r="G358" s="9">
        <v>34</v>
      </c>
      <c r="H358" s="10">
        <f t="shared" si="15"/>
        <v>0.19209039548022599</v>
      </c>
      <c r="I358" s="9">
        <v>59</v>
      </c>
      <c r="J358" s="10">
        <f>I358/F358</f>
        <v>0.33333333333333331</v>
      </c>
      <c r="K358" s="11">
        <v>29</v>
      </c>
      <c r="L358" s="12">
        <f>K358/F358</f>
        <v>0.16384180790960451</v>
      </c>
      <c r="M358" s="9">
        <v>41</v>
      </c>
      <c r="N358" s="16">
        <f>M358/F358</f>
        <v>0.23163841807909605</v>
      </c>
      <c r="O358" s="15">
        <f>(G358+I358+K358)*0.3/F358+M358*0.1/F358</f>
        <v>0.22994350282485879</v>
      </c>
      <c r="P358" s="36">
        <f>43000000*(O358*F358)/SUMPRODUCT($F$4:$F$964,$O$4:$O$964)</f>
        <v>19092.328388048307</v>
      </c>
      <c r="Q358" s="36">
        <f>P358/F358</f>
        <v>107.86626207936897</v>
      </c>
      <c r="R358" s="15">
        <f>(0.3*IF(H358&lt;=$H$968,H358*F358,$H$968*F358)+0.3*IF(J358&lt;=$J$968,J358*F358,$J$968*F358)+0.3*IF(L358&lt;$L$968,L358*F358,$L$968*F358)+0.1*IF(N358&lt;$N$968,N358*F358,$N$968*F358))/F358</f>
        <v>0.22994350282485873</v>
      </c>
      <c r="S358" s="37">
        <f>43000000*(R358*F358)/SUMPRODUCT($R$4:$R$964,$F$4:$F$964)</f>
        <v>19615.380262652667</v>
      </c>
      <c r="T358" s="38">
        <f>S358/F358</f>
        <v>110.82135741611675</v>
      </c>
      <c r="U358" s="38">
        <f>43000000*F358/SUM($F$4:$F$964)</f>
        <v>17537.47249328894</v>
      </c>
      <c r="V358" s="38">
        <f t="shared" si="16"/>
        <v>-2077.9077693637264</v>
      </c>
      <c r="W358" s="38">
        <f t="shared" si="17"/>
        <v>-11.739591917308928</v>
      </c>
    </row>
    <row r="359" spans="1:23" x14ac:dyDescent="0.25">
      <c r="A359" s="7" t="s">
        <v>871</v>
      </c>
      <c r="B359" s="7" t="s">
        <v>872</v>
      </c>
      <c r="C359" s="7" t="s">
        <v>798</v>
      </c>
      <c r="D359" s="8">
        <v>3001</v>
      </c>
      <c r="E359" s="8" t="s">
        <v>479</v>
      </c>
      <c r="F359" s="9">
        <v>368</v>
      </c>
      <c r="G359" s="9">
        <v>101</v>
      </c>
      <c r="H359" s="10">
        <f t="shared" si="15"/>
        <v>0.27445652173913043</v>
      </c>
      <c r="I359" s="9">
        <v>115</v>
      </c>
      <c r="J359" s="10">
        <f>I359/F359</f>
        <v>0.3125</v>
      </c>
      <c r="K359" s="11">
        <v>40</v>
      </c>
      <c r="L359" s="12">
        <f>K359/F359</f>
        <v>0.10869565217391304</v>
      </c>
      <c r="M359" s="9">
        <v>77</v>
      </c>
      <c r="N359" s="16">
        <f>M359/F359</f>
        <v>0.20923913043478262</v>
      </c>
      <c r="O359" s="15">
        <f>(G359+I359+K359)*0.3/F359+M359*0.1/F359</f>
        <v>0.2296195652173913</v>
      </c>
      <c r="P359" s="36">
        <f>43000000*(O359*F359)/SUMPRODUCT($F$4:$F$964,$O$4:$O$964)</f>
        <v>39638.863606635918</v>
      </c>
      <c r="Q359" s="36">
        <f>P359/F359</f>
        <v>107.71430327890195</v>
      </c>
      <c r="R359" s="15">
        <f>(0.3*IF(H359&lt;=$H$968,H359*F359,$H$968*F359)+0.3*IF(J359&lt;=$J$968,J359*F359,$J$968*F359)+0.3*IF(L359&lt;$L$968,L359*F359,$L$968*F359)+0.1*IF(N359&lt;$N$968,N359*F359,$N$968*F359))/F359</f>
        <v>0.2296195652173913</v>
      </c>
      <c r="S359" s="37">
        <f>43000000*(R359*F359)/SUMPRODUCT($R$4:$R$964,$F$4:$F$964)</f>
        <v>40724.806687816963</v>
      </c>
      <c r="T359" s="38">
        <f>S359/F359</f>
        <v>110.66523556472001</v>
      </c>
      <c r="U359" s="38">
        <f>43000000*F359/SUM($F$4:$F$964)</f>
        <v>36462.089703561185</v>
      </c>
      <c r="V359" s="38">
        <f t="shared" si="16"/>
        <v>-4262.7169842557778</v>
      </c>
      <c r="W359" s="38">
        <f t="shared" si="17"/>
        <v>-11.583470065912181</v>
      </c>
    </row>
    <row r="360" spans="1:23" x14ac:dyDescent="0.25">
      <c r="A360" s="7" t="s">
        <v>578</v>
      </c>
      <c r="B360" s="7" t="s">
        <v>873</v>
      </c>
      <c r="C360" s="7" t="s">
        <v>874</v>
      </c>
      <c r="D360" s="8">
        <v>9230</v>
      </c>
      <c r="E360" s="8" t="s">
        <v>415</v>
      </c>
      <c r="F360" s="9">
        <v>549</v>
      </c>
      <c r="G360" s="9">
        <v>192</v>
      </c>
      <c r="H360" s="10">
        <f t="shared" si="15"/>
        <v>0.34972677595628415</v>
      </c>
      <c r="I360" s="9">
        <v>168</v>
      </c>
      <c r="J360" s="10">
        <f>I360/F360</f>
        <v>0.30601092896174864</v>
      </c>
      <c r="K360" s="11">
        <v>26</v>
      </c>
      <c r="L360" s="12">
        <f>K360/F360</f>
        <v>4.7358834244080147E-2</v>
      </c>
      <c r="M360" s="9">
        <v>101</v>
      </c>
      <c r="N360" s="16">
        <f>M360/F360</f>
        <v>0.18397085610200364</v>
      </c>
      <c r="O360" s="15">
        <f>(G360+I360+K360)*0.3/F360+M360*0.1/F360</f>
        <v>0.22932604735883425</v>
      </c>
      <c r="P360" s="36">
        <f>43000000*(O360*F360)/SUMPRODUCT($F$4:$F$964,$O$4:$O$964)</f>
        <v>59059.56127899955</v>
      </c>
      <c r="Q360" s="36">
        <f>P360/F360</f>
        <v>107.57661435154745</v>
      </c>
      <c r="R360" s="15">
        <f>(0.3*IF(H360&lt;=$H$968,H360*F360,$H$968*F360)+0.3*IF(J360&lt;=$J$968,J360*F360,$J$968*F360)+0.3*IF(L360&lt;$L$968,L360*F360,$L$968*F360)+0.1*IF(N360&lt;$N$968,N360*F360,$N$968*F360))/F360</f>
        <v>0.22932604735883425</v>
      </c>
      <c r="S360" s="37">
        <f>43000000*(R360*F360)/SUMPRODUCT($R$4:$R$964,$F$4:$F$964)</f>
        <v>60677.552212972259</v>
      </c>
      <c r="T360" s="38">
        <f>S360/F360</f>
        <v>110.52377452271814</v>
      </c>
      <c r="U360" s="38">
        <f>43000000*F360/SUM($F$4:$F$964)</f>
        <v>54395.889258845353</v>
      </c>
      <c r="V360" s="38">
        <f t="shared" si="16"/>
        <v>-6281.6629541269067</v>
      </c>
      <c r="W360" s="38">
        <f t="shared" si="17"/>
        <v>-11.442009023910316</v>
      </c>
    </row>
    <row r="361" spans="1:23" x14ac:dyDescent="0.25">
      <c r="A361" s="7" t="s">
        <v>875</v>
      </c>
      <c r="B361" s="7" t="s">
        <v>876</v>
      </c>
      <c r="C361" s="7" t="s">
        <v>141</v>
      </c>
      <c r="D361" s="8">
        <v>9030</v>
      </c>
      <c r="E361" s="8" t="s">
        <v>66</v>
      </c>
      <c r="F361" s="9">
        <v>655</v>
      </c>
      <c r="G361" s="9">
        <v>137</v>
      </c>
      <c r="H361" s="10">
        <f t="shared" si="15"/>
        <v>0.20916030534351146</v>
      </c>
      <c r="I361" s="9">
        <v>167</v>
      </c>
      <c r="J361" s="10">
        <f>I361/F361</f>
        <v>0.25496183206106871</v>
      </c>
      <c r="K361" s="11">
        <v>99</v>
      </c>
      <c r="L361" s="12">
        <f>K361/F361</f>
        <v>0.15114503816793892</v>
      </c>
      <c r="M361" s="9">
        <v>292</v>
      </c>
      <c r="N361" s="16">
        <f>M361/F361</f>
        <v>0.44580152671755724</v>
      </c>
      <c r="O361" s="15">
        <f>(G361+I361+K361)*0.3/F361+M361*0.1/F361</f>
        <v>0.22916030534351145</v>
      </c>
      <c r="P361" s="36">
        <f>43000000*(O361*F361)/SUMPRODUCT($F$4:$F$964,$O$4:$O$964)</f>
        <v>70411.756536757995</v>
      </c>
      <c r="Q361" s="36">
        <f>P361/F361</f>
        <v>107.49886494161527</v>
      </c>
      <c r="R361" s="15">
        <f>(0.3*IF(H361&lt;=$H$968,H361*F361,$H$968*F361)+0.3*IF(J361&lt;=$J$968,J361*F361,$J$968*F361)+0.3*IF(L361&lt;$L$968,L361*F361,$L$968*F361)+0.1*IF(N361&lt;$N$968,N361*F361,$N$968*F361))/F361</f>
        <v>0.22916030534351148</v>
      </c>
      <c r="S361" s="37">
        <f>43000000*(R361*F361)/SUMPRODUCT($R$4:$R$964,$F$4:$F$964)</f>
        <v>72340.751288063038</v>
      </c>
      <c r="T361" s="38">
        <f>S361/F361</f>
        <v>110.44389509627945</v>
      </c>
      <c r="U361" s="38">
        <f>43000000*F361/SUM($F$4:$F$964)</f>
        <v>64898.556401718954</v>
      </c>
      <c r="V361" s="38">
        <f t="shared" si="16"/>
        <v>-7442.1948863440848</v>
      </c>
      <c r="W361" s="38">
        <f t="shared" si="17"/>
        <v>-11.362129597471622</v>
      </c>
    </row>
    <row r="362" spans="1:23" x14ac:dyDescent="0.25">
      <c r="A362" s="7" t="s">
        <v>877</v>
      </c>
      <c r="B362" s="7" t="s">
        <v>878</v>
      </c>
      <c r="C362" s="7" t="s">
        <v>37</v>
      </c>
      <c r="D362" s="8">
        <v>8500</v>
      </c>
      <c r="E362" s="8" t="s">
        <v>190</v>
      </c>
      <c r="F362" s="9">
        <v>126</v>
      </c>
      <c r="G362" s="9">
        <v>24</v>
      </c>
      <c r="H362" s="10">
        <f t="shared" si="15"/>
        <v>0.19047619047619047</v>
      </c>
      <c r="I362" s="9">
        <v>36</v>
      </c>
      <c r="J362" s="10">
        <f>I362/F362</f>
        <v>0.2857142857142857</v>
      </c>
      <c r="K362" s="11">
        <v>22</v>
      </c>
      <c r="L362" s="12">
        <f>K362/F362</f>
        <v>0.17460317460317459</v>
      </c>
      <c r="M362" s="9">
        <v>42</v>
      </c>
      <c r="N362" s="16">
        <f>M362/F362</f>
        <v>0.33333333333333331</v>
      </c>
      <c r="O362" s="15">
        <f>(G362+I362+K362)*0.3/F362+M362*0.1/F362</f>
        <v>0.22857142857142854</v>
      </c>
      <c r="P362" s="36">
        <f>43000000*(O362*F362)/SUMPRODUCT($F$4:$F$964,$O$4:$O$964)</f>
        <v>13510.050554687741</v>
      </c>
      <c r="Q362" s="36">
        <f>P362/F362</f>
        <v>107.22262344990271</v>
      </c>
      <c r="R362" s="15">
        <f>(0.3*IF(H362&lt;=$H$968,H362*F362,$H$968*F362)+0.3*IF(J362&lt;=$J$968,J362*F362,$J$968*F362)+0.3*IF(L362&lt;$L$968,L362*F362,$L$968*F362)+0.1*IF(N362&lt;$N$968,N362*F362,$N$968*F362))/F362</f>
        <v>0.22857142857142856</v>
      </c>
      <c r="S362" s="37">
        <f>43000000*(R362*F362)/SUMPRODUCT($R$4:$R$964,$F$4:$F$964)</f>
        <v>13880.17080010803</v>
      </c>
      <c r="T362" s="38">
        <f>S362/F362</f>
        <v>110.1600857151431</v>
      </c>
      <c r="U362" s="38">
        <f>43000000*F362/SUM($F$4:$F$964)</f>
        <v>12484.302452849754</v>
      </c>
      <c r="V362" s="38">
        <f t="shared" si="16"/>
        <v>-1395.8683472582761</v>
      </c>
      <c r="W362" s="38">
        <f t="shared" si="17"/>
        <v>-11.078320216335271</v>
      </c>
    </row>
    <row r="363" spans="1:23" x14ac:dyDescent="0.25">
      <c r="A363" s="7" t="s">
        <v>879</v>
      </c>
      <c r="B363" s="7" t="s">
        <v>249</v>
      </c>
      <c r="C363" s="7" t="s">
        <v>250</v>
      </c>
      <c r="D363" s="8">
        <v>8500</v>
      </c>
      <c r="E363" s="8" t="s">
        <v>190</v>
      </c>
      <c r="F363" s="9">
        <v>131</v>
      </c>
      <c r="G363" s="9">
        <v>22</v>
      </c>
      <c r="H363" s="10">
        <f t="shared" si="15"/>
        <v>0.16793893129770993</v>
      </c>
      <c r="I363" s="9">
        <v>41</v>
      </c>
      <c r="J363" s="10">
        <f>I363/F363</f>
        <v>0.31297709923664124</v>
      </c>
      <c r="K363" s="11">
        <v>21</v>
      </c>
      <c r="L363" s="12">
        <f>K363/F363</f>
        <v>0.16030534351145037</v>
      </c>
      <c r="M363" s="9">
        <v>47</v>
      </c>
      <c r="N363" s="16">
        <f>M363/F363</f>
        <v>0.35877862595419846</v>
      </c>
      <c r="O363" s="15">
        <f>(G363+I363+K363)*0.3/F363+M363*0.1/F363</f>
        <v>0.22824427480916032</v>
      </c>
      <c r="P363" s="36">
        <f>43000000*(O363*F363)/SUMPRODUCT($F$4:$F$964,$O$4:$O$964)</f>
        <v>14026.059430040401</v>
      </c>
      <c r="Q363" s="36">
        <f>P363/F363</f>
        <v>107.06915595450688</v>
      </c>
      <c r="R363" s="15">
        <f>(0.3*IF(H363&lt;=$H$968,H363*F363,$H$968*F363)+0.3*IF(J363&lt;=$J$968,J363*F363,$J$968*F363)+0.3*IF(L363&lt;$L$968,L363*F363,$L$968*F363)+0.1*IF(N363&lt;$N$968,N363*F363,$N$968*F363))/F363</f>
        <v>0.22824427480916029</v>
      </c>
      <c r="S363" s="37">
        <f>43000000*(R363*F363)/SUMPRODUCT($R$4:$R$964,$F$4:$F$964)</f>
        <v>14410.316212612157</v>
      </c>
      <c r="T363" s="38">
        <f>S363/F363</f>
        <v>110.00241383673402</v>
      </c>
      <c r="U363" s="38">
        <f>43000000*F363/SUM($F$4:$F$964)</f>
        <v>12979.71128034379</v>
      </c>
      <c r="V363" s="38">
        <f t="shared" si="16"/>
        <v>-1430.6049322683666</v>
      </c>
      <c r="W363" s="38">
        <f t="shared" si="17"/>
        <v>-10.920648337926195</v>
      </c>
    </row>
    <row r="364" spans="1:23" x14ac:dyDescent="0.25">
      <c r="A364" s="7" t="s">
        <v>880</v>
      </c>
      <c r="B364" s="7" t="s">
        <v>495</v>
      </c>
      <c r="C364" s="7" t="s">
        <v>100</v>
      </c>
      <c r="D364" s="8">
        <v>1730</v>
      </c>
      <c r="E364" s="8" t="s">
        <v>704</v>
      </c>
      <c r="F364" s="9">
        <v>316</v>
      </c>
      <c r="G364" s="9">
        <v>70</v>
      </c>
      <c r="H364" s="10">
        <f t="shared" si="15"/>
        <v>0.22151898734177214</v>
      </c>
      <c r="I364" s="9">
        <v>70</v>
      </c>
      <c r="J364" s="10">
        <f>I364/F364</f>
        <v>0.22151898734177214</v>
      </c>
      <c r="K364" s="11">
        <v>71</v>
      </c>
      <c r="L364" s="12">
        <f>K364/F364</f>
        <v>0.22468354430379747</v>
      </c>
      <c r="M364" s="9">
        <v>88</v>
      </c>
      <c r="N364" s="16">
        <f>M364/F364</f>
        <v>0.27848101265822783</v>
      </c>
      <c r="O364" s="15">
        <f>(G364+I364+K364)*0.3/F364+M364*0.1/F364</f>
        <v>0.22816455696202531</v>
      </c>
      <c r="P364" s="36">
        <f>43000000*(O364*F364)/SUMPRODUCT($F$4:$F$964,$O$4:$O$964)</f>
        <v>33822.036284478687</v>
      </c>
      <c r="Q364" s="36">
        <f>P364/F364</f>
        <v>107.0317603939199</v>
      </c>
      <c r="R364" s="15">
        <f>(0.3*IF(H364&lt;=$H$968,H364*F364,$H$968*F364)+0.3*IF(J364&lt;=$J$968,J364*F364,$J$968*F364)+0.3*IF(L364&lt;$L$968,L364*F364,$L$968*F364)+0.1*IF(N364&lt;$N$968,N364*F364,$N$968*F364))/F364</f>
        <v>0.22816455696202531</v>
      </c>
      <c r="S364" s="37">
        <f>43000000*(R364*F364)/SUMPRODUCT($R$4:$R$964,$F$4:$F$964)</f>
        <v>34748.622037770445</v>
      </c>
      <c r="T364" s="38">
        <f>S364/F364</f>
        <v>109.9639937904128</v>
      </c>
      <c r="U364" s="38">
        <f>43000000*F364/SUM($F$4:$F$964)</f>
        <v>31309.837897623191</v>
      </c>
      <c r="V364" s="38">
        <f t="shared" si="16"/>
        <v>-3438.7841401472542</v>
      </c>
      <c r="W364" s="38">
        <f t="shared" si="17"/>
        <v>-10.882228291604974</v>
      </c>
    </row>
    <row r="365" spans="1:23" x14ac:dyDescent="0.25">
      <c r="A365" s="7" t="s">
        <v>881</v>
      </c>
      <c r="B365" s="7" t="s">
        <v>404</v>
      </c>
      <c r="C365" s="7" t="s">
        <v>882</v>
      </c>
      <c r="D365" s="8">
        <v>3650</v>
      </c>
      <c r="E365" s="8" t="s">
        <v>175</v>
      </c>
      <c r="F365" s="9">
        <v>389</v>
      </c>
      <c r="G365" s="9">
        <v>112</v>
      </c>
      <c r="H365" s="10">
        <f t="shared" si="15"/>
        <v>0.2879177377892031</v>
      </c>
      <c r="I365" s="9">
        <v>152</v>
      </c>
      <c r="J365" s="10">
        <f>I365/F365</f>
        <v>0.39074550128534702</v>
      </c>
      <c r="K365" s="11">
        <v>15</v>
      </c>
      <c r="L365" s="12">
        <f>K365/F365</f>
        <v>3.8560411311053984E-2</v>
      </c>
      <c r="M365" s="9">
        <v>50</v>
      </c>
      <c r="N365" s="16">
        <f>M365/F365</f>
        <v>0.12853470437017994</v>
      </c>
      <c r="O365" s="15">
        <f>(G365+I365+K365)*0.3/F365+M365*0.1/F365</f>
        <v>0.22802056555269923</v>
      </c>
      <c r="P365" s="36">
        <f>43000000*(O365*F365)/SUMPRODUCT($F$4:$F$964,$O$4:$O$964)</f>
        <v>41609.07931252788</v>
      </c>
      <c r="Q365" s="36">
        <f>P365/F365</f>
        <v>106.96421417102283</v>
      </c>
      <c r="R365" s="15">
        <f>(0.3*IF(H365&lt;=$H$968,H365*F365,$H$968*F365)+0.3*IF(J365&lt;=$J$968,J365*F365,$J$968*F365)+0.3*IF(L365&lt;$L$968,L365*F365,$L$968*F365)+0.1*IF(N365&lt;$N$968,N365*F365,$N$968*F365))/F365</f>
        <v>0.22802056555269923</v>
      </c>
      <c r="S365" s="37">
        <f>43000000*(R365*F365)/SUMPRODUCT($R$4:$R$964,$F$4:$F$964)</f>
        <v>42748.99826283272</v>
      </c>
      <c r="T365" s="38">
        <f>S365/F365</f>
        <v>109.8945970766908</v>
      </c>
      <c r="U365" s="38">
        <f>43000000*F365/SUM($F$4:$F$964)</f>
        <v>38542.806779036138</v>
      </c>
      <c r="V365" s="38">
        <f t="shared" si="16"/>
        <v>-4206.1914837965815</v>
      </c>
      <c r="W365" s="38">
        <f t="shared" si="17"/>
        <v>-10.812831577882974</v>
      </c>
    </row>
    <row r="366" spans="1:23" x14ac:dyDescent="0.25">
      <c r="A366" s="7" t="s">
        <v>578</v>
      </c>
      <c r="B366" s="7" t="s">
        <v>883</v>
      </c>
      <c r="C366" s="7" t="s">
        <v>884</v>
      </c>
      <c r="D366" s="8">
        <v>2900</v>
      </c>
      <c r="E366" s="8" t="s">
        <v>687</v>
      </c>
      <c r="F366" s="9">
        <v>526</v>
      </c>
      <c r="G366" s="9">
        <v>140</v>
      </c>
      <c r="H366" s="10">
        <f t="shared" si="15"/>
        <v>0.26615969581749049</v>
      </c>
      <c r="I366" s="9">
        <v>147</v>
      </c>
      <c r="J366" s="10">
        <f>I366/F366</f>
        <v>0.27946768060836502</v>
      </c>
      <c r="K366" s="11">
        <v>28</v>
      </c>
      <c r="L366" s="12">
        <f>K366/F366</f>
        <v>5.3231939163498096E-2</v>
      </c>
      <c r="M366" s="9">
        <v>254</v>
      </c>
      <c r="N366" s="16">
        <f>M366/F366</f>
        <v>0.4828897338403042</v>
      </c>
      <c r="O366" s="15">
        <f>(G366+I366+K366)*0.3/F366+M366*0.1/F366</f>
        <v>0.22794676806083652</v>
      </c>
      <c r="P366" s="36">
        <f>43000000*(O366*F366)/SUMPRODUCT($F$4:$F$964,$O$4:$O$964)</f>
        <v>56244.967413439605</v>
      </c>
      <c r="Q366" s="36">
        <f>P366/F366</f>
        <v>106.92959584304107</v>
      </c>
      <c r="R366" s="15">
        <f>(0.3*IF(H366&lt;=$H$968,H366*F366,$H$968*F366)+0.3*IF(J366&lt;=$J$968,J366*F366,$J$968*F366)+0.3*IF(L366&lt;$L$968,L366*F366,$L$968*F366)+0.1*IF(N366&lt;$N$968,N366*F366,$N$968*F366))/F366</f>
        <v>0.22794676806083652</v>
      </c>
      <c r="S366" s="37">
        <f>43000000*(R366*F366)/SUMPRODUCT($R$4:$R$964,$F$4:$F$964)</f>
        <v>57785.849962949753</v>
      </c>
      <c r="T366" s="38">
        <f>S366/F366</f>
        <v>109.85903034781322</v>
      </c>
      <c r="U366" s="38">
        <f>43000000*F366/SUM($F$4:$F$964)</f>
        <v>52117.00865237278</v>
      </c>
      <c r="V366" s="38">
        <f t="shared" si="16"/>
        <v>-5668.8413105769723</v>
      </c>
      <c r="W366" s="38">
        <f t="shared" si="17"/>
        <v>-10.777264849005391</v>
      </c>
    </row>
    <row r="367" spans="1:23" x14ac:dyDescent="0.25">
      <c r="A367" s="7" t="s">
        <v>885</v>
      </c>
      <c r="B367" s="7" t="s">
        <v>886</v>
      </c>
      <c r="C367" s="7" t="s">
        <v>798</v>
      </c>
      <c r="D367" s="8">
        <v>2850</v>
      </c>
      <c r="E367" s="8" t="s">
        <v>712</v>
      </c>
      <c r="F367" s="9">
        <v>286</v>
      </c>
      <c r="G367" s="9">
        <v>66</v>
      </c>
      <c r="H367" s="10">
        <f t="shared" si="15"/>
        <v>0.23076923076923078</v>
      </c>
      <c r="I367" s="9">
        <v>88</v>
      </c>
      <c r="J367" s="10">
        <f>I367/F367</f>
        <v>0.30769230769230771</v>
      </c>
      <c r="K367" s="11">
        <v>29</v>
      </c>
      <c r="L367" s="12">
        <f>K367/F367</f>
        <v>0.10139860139860139</v>
      </c>
      <c r="M367" s="9">
        <v>102</v>
      </c>
      <c r="N367" s="16">
        <f>M367/F367</f>
        <v>0.35664335664335667</v>
      </c>
      <c r="O367" s="15">
        <f>(G367+I367+K367)*0.3/F367+M367*0.1/F367</f>
        <v>0.22762237762237761</v>
      </c>
      <c r="P367" s="36">
        <f>43000000*(O367*F367)/SUMPRODUCT($F$4:$F$964,$O$4:$O$964)</f>
        <v>30538.343441325418</v>
      </c>
      <c r="Q367" s="36">
        <f>P367/F367</f>
        <v>106.77742462001895</v>
      </c>
      <c r="R367" s="15">
        <f>(0.3*IF(H367&lt;=$H$968,H367*F367,$H$968*F367)+0.3*IF(J367&lt;=$J$968,J367*F367,$J$968*F367)+0.3*IF(L367&lt;$L$968,L367*F367,$L$968*F367)+0.1*IF(N367&lt;$N$968,N367*F367,$N$968*F367))/F367</f>
        <v>0.22762237762237766</v>
      </c>
      <c r="S367" s="37">
        <f>43000000*(R367*F367)/SUMPRODUCT($R$4:$R$964,$F$4:$F$964)</f>
        <v>31374.969412744198</v>
      </c>
      <c r="T367" s="38">
        <f>S367/F367</f>
        <v>109.70269025435034</v>
      </c>
      <c r="U367" s="38">
        <f>43000000*F367/SUM($F$4:$F$964)</f>
        <v>28337.384932658962</v>
      </c>
      <c r="V367" s="38">
        <f t="shared" si="16"/>
        <v>-3037.5844800852356</v>
      </c>
      <c r="W367" s="38">
        <f t="shared" si="17"/>
        <v>-10.620924755542518</v>
      </c>
    </row>
    <row r="368" spans="1:23" x14ac:dyDescent="0.25">
      <c r="A368" s="7" t="s">
        <v>887</v>
      </c>
      <c r="B368" s="7" t="s">
        <v>888</v>
      </c>
      <c r="C368" s="7" t="s">
        <v>279</v>
      </c>
      <c r="D368" s="8">
        <v>2000</v>
      </c>
      <c r="E368" s="8" t="s">
        <v>16</v>
      </c>
      <c r="F368" s="9">
        <v>156</v>
      </c>
      <c r="G368" s="9">
        <v>28</v>
      </c>
      <c r="H368" s="10">
        <f t="shared" si="15"/>
        <v>0.17948717948717949</v>
      </c>
      <c r="I368" s="9">
        <v>45</v>
      </c>
      <c r="J368" s="10">
        <f>I368/F368</f>
        <v>0.28846153846153844</v>
      </c>
      <c r="K368" s="11">
        <v>15</v>
      </c>
      <c r="L368" s="12">
        <f>K368/F368</f>
        <v>9.6153846153846159E-2</v>
      </c>
      <c r="M368" s="9">
        <v>88</v>
      </c>
      <c r="N368" s="16">
        <f>M368/F368</f>
        <v>0.5641025641025641</v>
      </c>
      <c r="O368" s="15">
        <f>(G368+I368+K368)*0.3/F368+M368*0.1/F368</f>
        <v>0.22564102564102562</v>
      </c>
      <c r="P368" s="36">
        <f>43000000*(O368*F368)/SUMPRODUCT($F$4:$F$964,$O$4:$O$964)</f>
        <v>16512.284011285017</v>
      </c>
      <c r="Q368" s="36">
        <f>P368/F368</f>
        <v>105.84797443131421</v>
      </c>
      <c r="R368" s="15">
        <f>(0.3*IF(H368&lt;=$H$968,H368*F368,$H$968*F368)+0.3*IF(J368&lt;=$J$968,J368*F368,$J$968*F368)+0.3*IF(L368&lt;$L$968,L368*F368,$L$968*F368)+0.1*IF(N368&lt;$N$968,N368*F368,$N$968*F368))/F368</f>
        <v>0.22564102564102567</v>
      </c>
      <c r="S368" s="37">
        <f>43000000*(R368*F368)/SUMPRODUCT($R$4:$R$964,$F$4:$F$964)</f>
        <v>16964.653200132041</v>
      </c>
      <c r="T368" s="38">
        <f>S368/F368</f>
        <v>108.74777692392334</v>
      </c>
      <c r="U368" s="38">
        <f>43000000*F368/SUM($F$4:$F$964)</f>
        <v>15456.75541781398</v>
      </c>
      <c r="V368" s="38">
        <f t="shared" si="16"/>
        <v>-1507.8977823180612</v>
      </c>
      <c r="W368" s="38">
        <f t="shared" si="17"/>
        <v>-9.6660114251155136</v>
      </c>
    </row>
    <row r="369" spans="1:23" x14ac:dyDescent="0.25">
      <c r="A369" s="7" t="s">
        <v>889</v>
      </c>
      <c r="B369" s="7" t="s">
        <v>792</v>
      </c>
      <c r="C369" s="7" t="s">
        <v>223</v>
      </c>
      <c r="D369" s="8">
        <v>8820</v>
      </c>
      <c r="E369" s="8" t="s">
        <v>890</v>
      </c>
      <c r="F369" s="9">
        <v>269</v>
      </c>
      <c r="G369" s="9">
        <v>111</v>
      </c>
      <c r="H369" s="10">
        <f t="shared" si="15"/>
        <v>0.41263940520446096</v>
      </c>
      <c r="I369" s="9">
        <v>78</v>
      </c>
      <c r="J369" s="10">
        <f>I369/F369</f>
        <v>0.2899628252788104</v>
      </c>
      <c r="K369" s="11">
        <v>7</v>
      </c>
      <c r="L369" s="12">
        <f>K369/F369</f>
        <v>2.6022304832713755E-2</v>
      </c>
      <c r="M369" s="9">
        <v>18</v>
      </c>
      <c r="N369" s="16">
        <f>M369/F369</f>
        <v>6.6914498141263934E-2</v>
      </c>
      <c r="O369" s="15">
        <f>(G369+I369+K369)*0.3/F369+M369*0.1/F369</f>
        <v>0.22527881040892192</v>
      </c>
      <c r="P369" s="36">
        <f>43000000*(O369*F369)/SUMPRODUCT($F$4:$F$964,$O$4:$O$964)</f>
        <v>28427.398042155455</v>
      </c>
      <c r="Q369" s="36">
        <f>P369/F369</f>
        <v>105.67805963626563</v>
      </c>
      <c r="R369" s="15">
        <f>(0.3*IF(H369&lt;=$H$968,H369*F369,$H$968*F369)+0.3*IF(J369&lt;=$J$968,J369*F369,$J$968*F369)+0.3*IF(L369&lt;$L$968,L369*F369,$L$968*F369)+0.1*IF(N369&lt;$N$968,N369*F369,$N$968*F369))/F369</f>
        <v>0.22527881040892192</v>
      </c>
      <c r="S369" s="37">
        <f>43000000*(R369*F369)/SUMPRODUCT($R$4:$R$964,$F$4:$F$964)</f>
        <v>29206.192725227309</v>
      </c>
      <c r="T369" s="38">
        <f>S369/F369</f>
        <v>108.57320715697884</v>
      </c>
      <c r="U369" s="38">
        <f>43000000*F369/SUM($F$4:$F$964)</f>
        <v>26652.994919179233</v>
      </c>
      <c r="V369" s="38">
        <f t="shared" si="16"/>
        <v>-2553.197806048076</v>
      </c>
      <c r="W369" s="38">
        <f t="shared" si="17"/>
        <v>-9.4914416581710128</v>
      </c>
    </row>
    <row r="370" spans="1:23" x14ac:dyDescent="0.25">
      <c r="A370" s="7" t="s">
        <v>891</v>
      </c>
      <c r="B370" s="7" t="s">
        <v>892</v>
      </c>
      <c r="C370" s="7" t="s">
        <v>279</v>
      </c>
      <c r="D370" s="8">
        <v>8610</v>
      </c>
      <c r="E370" s="8" t="s">
        <v>893</v>
      </c>
      <c r="F370" s="9">
        <v>825</v>
      </c>
      <c r="G370" s="9">
        <v>306</v>
      </c>
      <c r="H370" s="10">
        <f t="shared" si="15"/>
        <v>0.37090909090909091</v>
      </c>
      <c r="I370" s="9">
        <v>289</v>
      </c>
      <c r="J370" s="10">
        <f>I370/F370</f>
        <v>0.35030303030303028</v>
      </c>
      <c r="K370" s="11">
        <v>3</v>
      </c>
      <c r="L370" s="12">
        <f>K370/F370</f>
        <v>3.6363636363636364E-3</v>
      </c>
      <c r="M370" s="9">
        <v>61</v>
      </c>
      <c r="N370" s="16">
        <f>M370/F370</f>
        <v>7.3939393939393944E-2</v>
      </c>
      <c r="O370" s="15">
        <f>(G370+I370+K370)*0.3/F370+M370*0.1/F370</f>
        <v>0.22484848484848485</v>
      </c>
      <c r="P370" s="36">
        <f>43000000*(O370*F370)/SUMPRODUCT($F$4:$F$964,$O$4:$O$964)</f>
        <v>87017.860343561682</v>
      </c>
      <c r="Q370" s="36">
        <f>P370/F370</f>
        <v>105.47619435583235</v>
      </c>
      <c r="R370" s="15">
        <f>(0.3*IF(H370&lt;=$H$968,H370*F370,$H$968*F370)+0.3*IF(J370&lt;=$J$968,J370*F370,$J$968*F370)+0.3*IF(L370&lt;$L$968,L370*F370,$L$968*F370)+0.1*IF(N370&lt;$N$968,N370*F370,$N$968*F370))/F370</f>
        <v>0.22484848484848485</v>
      </c>
      <c r="S370" s="37">
        <f>43000000*(R370*F370)/SUMPRODUCT($R$4:$R$964,$F$4:$F$964)</f>
        <v>89401.794563195814</v>
      </c>
      <c r="T370" s="38">
        <f>S370/F370</f>
        <v>108.3658115917525</v>
      </c>
      <c r="U370" s="38">
        <f>43000000*F370/SUM($F$4:$F$964)</f>
        <v>81742.456536516242</v>
      </c>
      <c r="V370" s="38">
        <f t="shared" si="16"/>
        <v>-7659.3380266795721</v>
      </c>
      <c r="W370" s="38">
        <f t="shared" si="17"/>
        <v>-9.2840460929446778</v>
      </c>
    </row>
    <row r="371" spans="1:23" x14ac:dyDescent="0.25">
      <c r="A371" s="7" t="s">
        <v>894</v>
      </c>
      <c r="B371" s="7" t="s">
        <v>895</v>
      </c>
      <c r="C371" s="7" t="s">
        <v>896</v>
      </c>
      <c r="D371" s="8">
        <v>8800</v>
      </c>
      <c r="E371" s="8" t="s">
        <v>234</v>
      </c>
      <c r="F371" s="9">
        <v>134</v>
      </c>
      <c r="G371" s="9">
        <v>46</v>
      </c>
      <c r="H371" s="10">
        <f t="shared" si="15"/>
        <v>0.34328358208955223</v>
      </c>
      <c r="I371" s="9">
        <v>42</v>
      </c>
      <c r="J371" s="10">
        <f>I371/F371</f>
        <v>0.31343283582089554</v>
      </c>
      <c r="K371" s="11">
        <v>4</v>
      </c>
      <c r="L371" s="12">
        <f>K371/F371</f>
        <v>2.9850746268656716E-2</v>
      </c>
      <c r="M371" s="9">
        <v>25</v>
      </c>
      <c r="N371" s="16">
        <f>M371/F371</f>
        <v>0.18656716417910449</v>
      </c>
      <c r="O371" s="15">
        <f>(G371+I371+K371)*0.3/F371+M371*0.1/F371</f>
        <v>0.22462686567164178</v>
      </c>
      <c r="P371" s="36">
        <f>43000000*(O371*F371)/SUMPRODUCT($F$4:$F$964,$O$4:$O$964)</f>
        <v>14119.879225559067</v>
      </c>
      <c r="Q371" s="36">
        <f>P371/F371</f>
        <v>105.3722330265602</v>
      </c>
      <c r="R371" s="15">
        <f>(0.3*IF(H371&lt;=$H$968,H371*F371,$H$968*F371)+0.3*IF(J371&lt;=$J$968,J371*F371,$J$968*F371)+0.3*IF(L371&lt;$L$968,L371*F371,$L$968*F371)+0.1*IF(N371&lt;$N$968,N371*F371,$N$968*F371))/F371</f>
        <v>0.22462686567164178</v>
      </c>
      <c r="S371" s="37">
        <f>43000000*(R371*F371)/SUMPRODUCT($R$4:$R$964,$F$4:$F$964)</f>
        <v>14506.706287612908</v>
      </c>
      <c r="T371" s="38">
        <f>S371/F371</f>
        <v>108.25900214636498</v>
      </c>
      <c r="U371" s="38">
        <f>43000000*F371/SUM($F$4:$F$964)</f>
        <v>13276.956576840214</v>
      </c>
      <c r="V371" s="38">
        <f t="shared" si="16"/>
        <v>-1229.749710772694</v>
      </c>
      <c r="W371" s="38">
        <f t="shared" si="17"/>
        <v>-9.1772366475571516</v>
      </c>
    </row>
    <row r="372" spans="1:23" x14ac:dyDescent="0.25">
      <c r="A372" s="7" t="s">
        <v>897</v>
      </c>
      <c r="B372" s="7" t="s">
        <v>792</v>
      </c>
      <c r="C372" s="7" t="s">
        <v>204</v>
      </c>
      <c r="D372" s="8">
        <v>8900</v>
      </c>
      <c r="E372" s="8" t="s">
        <v>484</v>
      </c>
      <c r="F372" s="9">
        <v>831</v>
      </c>
      <c r="G372" s="9">
        <v>256</v>
      </c>
      <c r="H372" s="10">
        <f t="shared" si="15"/>
        <v>0.30806257521058966</v>
      </c>
      <c r="I372" s="9">
        <v>304</v>
      </c>
      <c r="J372" s="10">
        <f>I372/F372</f>
        <v>0.36582430806257521</v>
      </c>
      <c r="K372" s="11">
        <v>32</v>
      </c>
      <c r="L372" s="12">
        <f>K372/F372</f>
        <v>3.8507821901323708E-2</v>
      </c>
      <c r="M372" s="9">
        <v>90</v>
      </c>
      <c r="N372" s="16">
        <f>M372/F372</f>
        <v>0.10830324909747292</v>
      </c>
      <c r="O372" s="15">
        <f>(G372+I372+K372)*0.3/F372+M372*0.1/F372</f>
        <v>0.22454873646209383</v>
      </c>
      <c r="P372" s="36">
        <f>43000000*(O372*F372)/SUMPRODUCT($F$4:$F$964,$O$4:$O$964)</f>
        <v>87533.869218914318</v>
      </c>
      <c r="Q372" s="36">
        <f>P372/F372</f>
        <v>105.33558269424105</v>
      </c>
      <c r="R372" s="15">
        <f>(0.3*IF(H372&lt;=$H$968,H372*F372,$H$968*F372)+0.3*IF(J372&lt;=$J$968,J372*F372,$J$968*F372)+0.3*IF(L372&lt;$L$968,L372*F372,$L$968*F372)+0.1*IF(N372&lt;$N$968,N372*F372,$N$968*F372))/F372</f>
        <v>0.22454873646209386</v>
      </c>
      <c r="S372" s="37">
        <f>43000000*(R372*F372)/SUMPRODUCT($R$4:$R$964,$F$4:$F$964)</f>
        <v>89931.939975699948</v>
      </c>
      <c r="T372" s="38">
        <f>S372/F372</f>
        <v>108.22134774452461</v>
      </c>
      <c r="U372" s="38">
        <f>43000000*F372/SUM($F$4:$F$964)</f>
        <v>82336.947129509092</v>
      </c>
      <c r="V372" s="38">
        <f t="shared" si="16"/>
        <v>-7594.9928461908567</v>
      </c>
      <c r="W372" s="38">
        <f t="shared" si="17"/>
        <v>-9.139582245716781</v>
      </c>
    </row>
    <row r="373" spans="1:23" x14ac:dyDescent="0.25">
      <c r="A373" s="7" t="s">
        <v>898</v>
      </c>
      <c r="B373" s="7" t="s">
        <v>437</v>
      </c>
      <c r="C373" s="7" t="s">
        <v>196</v>
      </c>
      <c r="D373" s="8">
        <v>9300</v>
      </c>
      <c r="E373" s="8" t="s">
        <v>303</v>
      </c>
      <c r="F373" s="9">
        <v>749.5</v>
      </c>
      <c r="G373" s="9">
        <v>244.5</v>
      </c>
      <c r="H373" s="10">
        <f t="shared" si="15"/>
        <v>0.32621747831887926</v>
      </c>
      <c r="I373" s="9">
        <v>191</v>
      </c>
      <c r="J373" s="10">
        <f>I373/F373</f>
        <v>0.25483655770513675</v>
      </c>
      <c r="K373" s="11">
        <v>69</v>
      </c>
      <c r="L373" s="12">
        <f>K373/F373</f>
        <v>9.2061374249499672E-2</v>
      </c>
      <c r="M373" s="9">
        <v>165</v>
      </c>
      <c r="N373" s="16">
        <f>M373/F373</f>
        <v>0.2201467645096731</v>
      </c>
      <c r="O373" s="15">
        <f>(G373+I373+K373)*0.3/F373+M373*0.1/F373</f>
        <v>0.22394929953302201</v>
      </c>
      <c r="P373" s="36">
        <f>43000000*(O373*F373)/SUMPRODUCT($F$4:$F$964,$O$4:$O$964)</f>
        <v>78738.263389039508</v>
      </c>
      <c r="Q373" s="36">
        <f>P373/F373</f>
        <v>105.0543874436818</v>
      </c>
      <c r="R373" s="15">
        <f>(0.3*IF(H373&lt;=$H$968,H373*F373,$H$968*F373)+0.3*IF(J373&lt;=$J$968,J373*F373,$J$968*F373)+0.3*IF(L373&lt;$L$968,L373*F373,$L$968*F373)+0.1*IF(N373&lt;$N$968,N373*F373,$N$968*F373))/F373</f>
        <v>0.22394929953302198</v>
      </c>
      <c r="S373" s="37">
        <f>43000000*(R373*F373)/SUMPRODUCT($R$4:$R$964,$F$4:$F$964)</f>
        <v>80895.370444379587</v>
      </c>
      <c r="T373" s="38">
        <f>S373/F373</f>
        <v>107.93244889176729</v>
      </c>
      <c r="U373" s="38">
        <f>43000000*F373/SUM($F$4:$F$964)</f>
        <v>74261.783241356272</v>
      </c>
      <c r="V373" s="38">
        <f t="shared" si="16"/>
        <v>-6633.5872030233149</v>
      </c>
      <c r="W373" s="38">
        <f t="shared" si="17"/>
        <v>-8.8506833929594677</v>
      </c>
    </row>
    <row r="374" spans="1:23" x14ac:dyDescent="0.25">
      <c r="A374" s="7" t="s">
        <v>899</v>
      </c>
      <c r="B374" s="7" t="s">
        <v>900</v>
      </c>
      <c r="C374" s="7" t="s">
        <v>664</v>
      </c>
      <c r="D374" s="8">
        <v>8930</v>
      </c>
      <c r="E374" s="8" t="s">
        <v>238</v>
      </c>
      <c r="F374" s="9">
        <v>617</v>
      </c>
      <c r="G374" s="9">
        <v>203</v>
      </c>
      <c r="H374" s="10">
        <f t="shared" si="15"/>
        <v>0.32901134521880065</v>
      </c>
      <c r="I374" s="9">
        <v>186</v>
      </c>
      <c r="J374" s="10">
        <f>I374/F374</f>
        <v>0.30145867098865481</v>
      </c>
      <c r="K374" s="11">
        <v>36</v>
      </c>
      <c r="L374" s="12">
        <f>K374/F374</f>
        <v>5.834683954619125E-2</v>
      </c>
      <c r="M374" s="9">
        <v>103</v>
      </c>
      <c r="N374" s="16">
        <f>M374/F374</f>
        <v>0.16693679092382496</v>
      </c>
      <c r="O374" s="15">
        <f>(G374+I374+K374)*0.3/F374+M374*0.1/F374</f>
        <v>0.22333873581847652</v>
      </c>
      <c r="P374" s="36">
        <f>43000000*(O374*F374)/SUMPRODUCT($F$4:$F$964,$O$4:$O$964)</f>
        <v>64641.839112360118</v>
      </c>
      <c r="Q374" s="36">
        <f>P374/F374</f>
        <v>104.76797262943293</v>
      </c>
      <c r="R374" s="15">
        <f>(0.3*IF(H374&lt;=$H$968,H374*F374,$H$968*F374)+0.3*IF(J374&lt;=$J$968,J374*F374,$J$968*F374)+0.3*IF(L374&lt;$L$968,L374*F374,$L$968*F374)+0.1*IF(N374&lt;$N$968,N374*F374,$N$968*F374))/F374</f>
        <v>0.22333873581847652</v>
      </c>
      <c r="S374" s="37">
        <f>43000000*(R374*F374)/SUMPRODUCT($R$4:$R$964,$F$4:$F$964)</f>
        <v>66412.7616755169</v>
      </c>
      <c r="T374" s="38">
        <f>S374/F374</f>
        <v>107.63818748057844</v>
      </c>
      <c r="U374" s="38">
        <f>43000000*F374/SUM($F$4:$F$964)</f>
        <v>61133.449312764264</v>
      </c>
      <c r="V374" s="38">
        <f t="shared" si="16"/>
        <v>-5279.3123627526365</v>
      </c>
      <c r="W374" s="38">
        <f t="shared" si="17"/>
        <v>-8.5564219817706118</v>
      </c>
    </row>
    <row r="375" spans="1:23" x14ac:dyDescent="0.25">
      <c r="A375" s="7" t="s">
        <v>901</v>
      </c>
      <c r="B375" s="7" t="s">
        <v>902</v>
      </c>
      <c r="C375" s="7" t="s">
        <v>126</v>
      </c>
      <c r="D375" s="8">
        <v>2910</v>
      </c>
      <c r="E375" s="8" t="s">
        <v>903</v>
      </c>
      <c r="F375" s="9">
        <v>210</v>
      </c>
      <c r="G375" s="9">
        <v>68</v>
      </c>
      <c r="H375" s="10">
        <f t="shared" si="15"/>
        <v>0.32380952380952382</v>
      </c>
      <c r="I375" s="9">
        <v>53</v>
      </c>
      <c r="J375" s="10">
        <f>I375/F375</f>
        <v>0.25238095238095237</v>
      </c>
      <c r="K375" s="11">
        <v>20</v>
      </c>
      <c r="L375" s="12">
        <f>K375/F375</f>
        <v>9.5238095238095233E-2</v>
      </c>
      <c r="M375" s="9">
        <v>45</v>
      </c>
      <c r="N375" s="16">
        <f>M375/F375</f>
        <v>0.21428571428571427</v>
      </c>
      <c r="O375" s="15">
        <f>(G375+I375+K375)*0.3/F375+M375*0.1/F375</f>
        <v>0.22285714285714284</v>
      </c>
      <c r="P375" s="36">
        <f>43000000*(O375*F375)/SUMPRODUCT($F$4:$F$964,$O$4:$O$964)</f>
        <v>21953.832151367584</v>
      </c>
      <c r="Q375" s="36">
        <f>P375/F375</f>
        <v>104.54205786365516</v>
      </c>
      <c r="R375" s="15">
        <f>(0.3*IF(H375&lt;=$H$968,H375*F375,$H$968*F375)+0.3*IF(J375&lt;=$J$968,J375*F375,$J$968*F375)+0.3*IF(L375&lt;$L$968,L375*F375,$L$968*F375)+0.1*IF(N375&lt;$N$968,N375*F375,$N$968*F375))/F375</f>
        <v>0.22285714285714284</v>
      </c>
      <c r="S375" s="37">
        <f>43000000*(R375*F375)/SUMPRODUCT($R$4:$R$964,$F$4:$F$964)</f>
        <v>22555.277550175546</v>
      </c>
      <c r="T375" s="38">
        <f>S375/F375</f>
        <v>107.40608357226451</v>
      </c>
      <c r="U375" s="38">
        <f>43000000*F375/SUM($F$4:$F$964)</f>
        <v>20807.17075474959</v>
      </c>
      <c r="V375" s="38">
        <f t="shared" si="16"/>
        <v>-1748.1067954259561</v>
      </c>
      <c r="W375" s="38">
        <f t="shared" si="17"/>
        <v>-8.3243180734566806</v>
      </c>
    </row>
    <row r="376" spans="1:23" x14ac:dyDescent="0.25">
      <c r="A376" s="7" t="s">
        <v>904</v>
      </c>
      <c r="B376" s="7" t="s">
        <v>905</v>
      </c>
      <c r="C376" s="7" t="s">
        <v>216</v>
      </c>
      <c r="D376" s="8">
        <v>9060</v>
      </c>
      <c r="E376" s="8" t="s">
        <v>628</v>
      </c>
      <c r="F376" s="9">
        <v>622</v>
      </c>
      <c r="G376" s="9">
        <v>211</v>
      </c>
      <c r="H376" s="10">
        <f t="shared" si="15"/>
        <v>0.33922829581993569</v>
      </c>
      <c r="I376" s="9">
        <v>157</v>
      </c>
      <c r="J376" s="10">
        <f>I376/F376</f>
        <v>0.25241157556270094</v>
      </c>
      <c r="K376" s="11">
        <v>26</v>
      </c>
      <c r="L376" s="12">
        <f>K376/F376</f>
        <v>4.1800643086816719E-2</v>
      </c>
      <c r="M376" s="9">
        <v>199</v>
      </c>
      <c r="N376" s="16">
        <f>M376/F376</f>
        <v>0.319935691318328</v>
      </c>
      <c r="O376" s="15">
        <f>(G376+I376+K376)*0.3/F376+M376*0.1/F376</f>
        <v>0.2220257234726688</v>
      </c>
      <c r="P376" s="36">
        <f>43000000*(O376*F376)/SUMPRODUCT($F$4:$F$964,$O$4:$O$964)</f>
        <v>64782.568805638111</v>
      </c>
      <c r="Q376" s="36">
        <f>P376/F376</f>
        <v>104.15203988044712</v>
      </c>
      <c r="R376" s="15">
        <f>(0.3*IF(H376&lt;=$H$968,H376*F376,$H$968*F376)+0.3*IF(J376&lt;=$J$968,J376*F376,$J$968*F376)+0.3*IF(L376&lt;$L$968,L376*F376,$L$968*F376)+0.1*IF(N376&lt;$N$968,N376*F376,$N$968*F376))/F376</f>
        <v>0.22202572347266875</v>
      </c>
      <c r="S376" s="37">
        <f>43000000*(R376*F376)/SUMPRODUCT($R$4:$R$964,$F$4:$F$964)</f>
        <v>66557.346788017996</v>
      </c>
      <c r="T376" s="38">
        <f>S376/F376</f>
        <v>107.00538068813182</v>
      </c>
      <c r="U376" s="38">
        <f>43000000*F376/SUM($F$4:$F$964)</f>
        <v>61628.8581402583</v>
      </c>
      <c r="V376" s="38">
        <f t="shared" si="16"/>
        <v>-4928.4886477596956</v>
      </c>
      <c r="W376" s="38">
        <f t="shared" si="17"/>
        <v>-7.9236151893239963</v>
      </c>
    </row>
    <row r="377" spans="1:23" x14ac:dyDescent="0.25">
      <c r="A377" s="7" t="s">
        <v>906</v>
      </c>
      <c r="B377" s="7" t="s">
        <v>907</v>
      </c>
      <c r="C377" s="7" t="s">
        <v>40</v>
      </c>
      <c r="D377" s="8">
        <v>3740</v>
      </c>
      <c r="E377" s="8" t="s">
        <v>538</v>
      </c>
      <c r="F377" s="9">
        <v>314</v>
      </c>
      <c r="G377" s="9">
        <v>107</v>
      </c>
      <c r="H377" s="10">
        <f t="shared" si="15"/>
        <v>0.34076433121019106</v>
      </c>
      <c r="I377" s="9">
        <v>103</v>
      </c>
      <c r="J377" s="10">
        <f>I377/F377</f>
        <v>0.32802547770700635</v>
      </c>
      <c r="K377" s="11">
        <v>4</v>
      </c>
      <c r="L377" s="12">
        <f>K377/F377</f>
        <v>1.2738853503184714E-2</v>
      </c>
      <c r="M377" s="9">
        <v>55</v>
      </c>
      <c r="N377" s="16">
        <f>M377/F377</f>
        <v>0.1751592356687898</v>
      </c>
      <c r="O377" s="15">
        <f>(G377+I377+K377)*0.3/F377+M377*0.1/F377</f>
        <v>0.22197452229299364</v>
      </c>
      <c r="P377" s="36">
        <f>43000000*(O377*F377)/SUMPRODUCT($F$4:$F$964,$O$4:$O$964)</f>
        <v>32696.198738254716</v>
      </c>
      <c r="Q377" s="36">
        <f>P377/F377</f>
        <v>104.12802145940992</v>
      </c>
      <c r="R377" s="15">
        <f>(0.3*IF(H377&lt;=$H$968,H377*F377,$H$968*F377)+0.3*IF(J377&lt;=$J$968,J377*F377,$J$968*F377)+0.3*IF(L377&lt;$L$968,L377*F377,$L$968*F377)+0.1*IF(N377&lt;$N$968,N377*F377,$N$968*F377))/F377</f>
        <v>0.22197452229299364</v>
      </c>
      <c r="S377" s="37">
        <f>43000000*(R377*F377)/SUMPRODUCT($R$4:$R$964,$F$4:$F$964)</f>
        <v>33591.941137761445</v>
      </c>
      <c r="T377" s="38">
        <f>S377/F377</f>
        <v>106.98070426038677</v>
      </c>
      <c r="U377" s="38">
        <f>43000000*F377/SUM($F$4:$F$964)</f>
        <v>31111.674366625575</v>
      </c>
      <c r="V377" s="38">
        <f t="shared" si="16"/>
        <v>-2480.2667711358699</v>
      </c>
      <c r="W377" s="38">
        <f t="shared" si="17"/>
        <v>-7.8989387615789468</v>
      </c>
    </row>
    <row r="378" spans="1:23" x14ac:dyDescent="0.25">
      <c r="A378" s="7" t="s">
        <v>908</v>
      </c>
      <c r="B378" s="7" t="s">
        <v>909</v>
      </c>
      <c r="C378" s="7" t="s">
        <v>207</v>
      </c>
      <c r="D378" s="8">
        <v>8900</v>
      </c>
      <c r="E378" s="8" t="s">
        <v>484</v>
      </c>
      <c r="F378" s="9">
        <v>681</v>
      </c>
      <c r="G378" s="9">
        <v>186</v>
      </c>
      <c r="H378" s="10">
        <f t="shared" si="15"/>
        <v>0.27312775330396477</v>
      </c>
      <c r="I378" s="9">
        <v>256</v>
      </c>
      <c r="J378" s="10">
        <f>I378/F378</f>
        <v>0.37591776798825255</v>
      </c>
      <c r="K378" s="11">
        <v>41</v>
      </c>
      <c r="L378" s="12">
        <f>K378/F378</f>
        <v>6.0205580029368579E-2</v>
      </c>
      <c r="M378" s="9">
        <v>62</v>
      </c>
      <c r="N378" s="16">
        <f>M378/F378</f>
        <v>9.1042584434654919E-2</v>
      </c>
      <c r="O378" s="15">
        <f>(G378+I378+K378)*0.3/F378+M378*0.1/F378</f>
        <v>0.22187958883994127</v>
      </c>
      <c r="P378" s="36">
        <f>43000000*(O378*F378)/SUMPRODUCT($F$4:$F$964,$O$4:$O$964)</f>
        <v>70880.855514351322</v>
      </c>
      <c r="Q378" s="36">
        <f>P378/F378</f>
        <v>104.08348827364364</v>
      </c>
      <c r="R378" s="15">
        <f>(0.3*IF(H378&lt;=$H$968,H378*F378,$H$968*F378)+0.3*IF(J378&lt;=$J$968,J378*F378,$J$968*F378)+0.3*IF(L378&lt;$L$968,L378*F378,$L$968*F378)+0.1*IF(N378&lt;$N$968,N378*F378,$N$968*F378))/F378</f>
        <v>0.22187958883994124</v>
      </c>
      <c r="S378" s="37">
        <f>43000000*(R378*F378)/SUMPRODUCT($R$4:$R$964,$F$4:$F$964)</f>
        <v>72822.701663066779</v>
      </c>
      <c r="T378" s="38">
        <f>S378/F378</f>
        <v>106.93495104708778</v>
      </c>
      <c r="U378" s="38">
        <f>43000000*F378/SUM($F$4:$F$964)</f>
        <v>67474.682304687944</v>
      </c>
      <c r="V378" s="38">
        <f t="shared" si="16"/>
        <v>-5348.019358378835</v>
      </c>
      <c r="W378" s="38">
        <f t="shared" si="17"/>
        <v>-7.8531855482799529</v>
      </c>
    </row>
    <row r="379" spans="1:23" x14ac:dyDescent="0.25">
      <c r="A379" s="7" t="s">
        <v>910</v>
      </c>
      <c r="B379" s="7" t="s">
        <v>873</v>
      </c>
      <c r="C379" s="7" t="s">
        <v>766</v>
      </c>
      <c r="D379" s="8">
        <v>9500</v>
      </c>
      <c r="E379" s="8" t="s">
        <v>631</v>
      </c>
      <c r="F379" s="9">
        <v>344</v>
      </c>
      <c r="G379" s="9">
        <v>81</v>
      </c>
      <c r="H379" s="10">
        <f t="shared" si="15"/>
        <v>0.23546511627906977</v>
      </c>
      <c r="I379" s="9">
        <v>109</v>
      </c>
      <c r="J379" s="10">
        <f>I379/F379</f>
        <v>0.31686046511627908</v>
      </c>
      <c r="K379" s="11">
        <v>39</v>
      </c>
      <c r="L379" s="12">
        <f>K379/F379</f>
        <v>0.11337209302325581</v>
      </c>
      <c r="M379" s="9">
        <v>74</v>
      </c>
      <c r="N379" s="16">
        <f>M379/F379</f>
        <v>0.21511627906976744</v>
      </c>
      <c r="O379" s="15">
        <f>(G379+I379+K379)*0.3/F379+M379*0.1/F379</f>
        <v>0.22122093023255815</v>
      </c>
      <c r="P379" s="36">
        <f>43000000*(O379*F379)/SUMPRODUCT($F$4:$F$964,$O$4:$O$964)</f>
        <v>35698.432194851994</v>
      </c>
      <c r="Q379" s="36">
        <f>P379/F379</f>
        <v>103.77451219433719</v>
      </c>
      <c r="R379" s="15">
        <f>(0.3*IF(H379&lt;=$H$968,H379*F379,$H$968*F379)+0.3*IF(J379&lt;=$J$968,J379*F379,$J$968*F379)+0.3*IF(L379&lt;$L$968,L379*F379,$L$968*F379)+0.1*IF(N379&lt;$N$968,N379*F379,$N$968*F379))/F379</f>
        <v>0.22122093023255818</v>
      </c>
      <c r="S379" s="37">
        <f>43000000*(R379*F379)/SUMPRODUCT($R$4:$R$964,$F$4:$F$964)</f>
        <v>36676.423537785464</v>
      </c>
      <c r="T379" s="38">
        <f>S379/F379</f>
        <v>106.61751028426006</v>
      </c>
      <c r="U379" s="38">
        <f>43000000*F379/SUM($F$4:$F$964)</f>
        <v>34084.1273315898</v>
      </c>
      <c r="V379" s="38">
        <f t="shared" si="16"/>
        <v>-2592.2962061956641</v>
      </c>
      <c r="W379" s="38">
        <f t="shared" si="17"/>
        <v>-7.5357447854522377</v>
      </c>
    </row>
    <row r="380" spans="1:23" x14ac:dyDescent="0.25">
      <c r="A380" s="7" t="s">
        <v>911</v>
      </c>
      <c r="B380" s="7" t="s">
        <v>912</v>
      </c>
      <c r="C380" s="7" t="s">
        <v>267</v>
      </c>
      <c r="D380" s="8">
        <v>8500</v>
      </c>
      <c r="E380" s="8" t="s">
        <v>190</v>
      </c>
      <c r="F380" s="9">
        <v>970.5</v>
      </c>
      <c r="G380" s="9">
        <v>326</v>
      </c>
      <c r="H380" s="10">
        <f t="shared" si="15"/>
        <v>0.33590932509015969</v>
      </c>
      <c r="I380" s="9">
        <v>296.5</v>
      </c>
      <c r="J380" s="10">
        <f>I380/F380</f>
        <v>0.30551262235960847</v>
      </c>
      <c r="K380" s="11">
        <v>50.5</v>
      </c>
      <c r="L380" s="12">
        <f>K380/F380</f>
        <v>5.2035033487892839E-2</v>
      </c>
      <c r="M380" s="9">
        <v>124</v>
      </c>
      <c r="N380" s="16">
        <f>M380/F380</f>
        <v>0.12776919113858837</v>
      </c>
      <c r="O380" s="15">
        <f>(G380+I380+K380)*0.3/F380+M380*0.1/F380</f>
        <v>0.22081401339515713</v>
      </c>
      <c r="P380" s="36">
        <f>43000000*(O380*F380)/SUMPRODUCT($F$4:$F$964,$O$4:$O$964)</f>
        <v>100527.91089824944</v>
      </c>
      <c r="Q380" s="36">
        <f>P380/F380</f>
        <v>103.58362792194687</v>
      </c>
      <c r="R380" s="15">
        <f>(0.3*IF(H380&lt;=$H$968,H380*F380,$H$968*F380)+0.3*IF(J380&lt;=$J$968,J380*F380,$J$968*F380)+0.3*IF(L380&lt;$L$968,L380*F380,$L$968*F380)+0.1*IF(N380&lt;$N$968,N380*F380,$N$968*F380))/F380</f>
        <v>0.22081401339515716</v>
      </c>
      <c r="S380" s="37">
        <f>43000000*(R380*F380)/SUMPRODUCT($R$4:$R$964,$F$4:$F$964)</f>
        <v>103281.96536330385</v>
      </c>
      <c r="T380" s="38">
        <f>S380/F380</f>
        <v>106.42139656187929</v>
      </c>
      <c r="U380" s="38">
        <f>43000000*F380/SUM($F$4:$F$964)</f>
        <v>96158.853416592741</v>
      </c>
      <c r="V380" s="38">
        <f t="shared" si="16"/>
        <v>-7123.111946711113</v>
      </c>
      <c r="W380" s="38">
        <f t="shared" si="17"/>
        <v>-7.3396310630714652</v>
      </c>
    </row>
    <row r="381" spans="1:23" x14ac:dyDescent="0.25">
      <c r="A381" s="7" t="s">
        <v>913</v>
      </c>
      <c r="B381" s="7" t="s">
        <v>914</v>
      </c>
      <c r="C381" s="7" t="s">
        <v>50</v>
      </c>
      <c r="D381" s="8">
        <v>8530</v>
      </c>
      <c r="E381" s="8" t="s">
        <v>915</v>
      </c>
      <c r="F381" s="9">
        <v>240</v>
      </c>
      <c r="G381" s="9">
        <v>67</v>
      </c>
      <c r="H381" s="10">
        <f t="shared" si="15"/>
        <v>0.27916666666666667</v>
      </c>
      <c r="I381" s="9">
        <v>70</v>
      </c>
      <c r="J381" s="10">
        <f>I381/F381</f>
        <v>0.29166666666666669</v>
      </c>
      <c r="K381" s="11">
        <v>25</v>
      </c>
      <c r="L381" s="12">
        <f>K381/F381</f>
        <v>0.10416666666666667</v>
      </c>
      <c r="M381" s="9">
        <v>43</v>
      </c>
      <c r="N381" s="16">
        <f>M381/F381</f>
        <v>0.17916666666666667</v>
      </c>
      <c r="O381" s="15">
        <f>(G381+I381+K381)*0.3/F381+M381*0.1/F381</f>
        <v>0.22041666666666668</v>
      </c>
      <c r="P381" s="36">
        <f>43000000*(O381*F381)/SUMPRODUCT($F$4:$F$964,$O$4:$O$964)</f>
        <v>24815.335914686868</v>
      </c>
      <c r="Q381" s="36">
        <f>P381/F381</f>
        <v>103.39723297786195</v>
      </c>
      <c r="R381" s="15">
        <f>(0.3*IF(H381&lt;=$H$968,H381*F381,$H$968*F381)+0.3*IF(J381&lt;=$J$968,J381*F381,$J$968*F381)+0.3*IF(L381&lt;$L$968,L381*F381,$L$968*F381)+0.1*IF(N381&lt;$N$968,N381*F381,$N$968*F381))/F381</f>
        <v>0.22041666666666662</v>
      </c>
      <c r="S381" s="37">
        <f>43000000*(R381*F381)/SUMPRODUCT($R$4:$R$964,$F$4:$F$964)</f>
        <v>25495.174837698425</v>
      </c>
      <c r="T381" s="38">
        <f>S381/F381</f>
        <v>106.22989515707677</v>
      </c>
      <c r="U381" s="38">
        <f>43000000*F381/SUM($F$4:$F$964)</f>
        <v>23779.623719713814</v>
      </c>
      <c r="V381" s="38">
        <f t="shared" si="16"/>
        <v>-1715.5511179846108</v>
      </c>
      <c r="W381" s="38">
        <f t="shared" si="17"/>
        <v>-7.1481296582689424</v>
      </c>
    </row>
    <row r="382" spans="1:23" x14ac:dyDescent="0.25">
      <c r="A382" s="7" t="s">
        <v>916</v>
      </c>
      <c r="B382" s="7" t="s">
        <v>917</v>
      </c>
      <c r="C382" s="7" t="s">
        <v>40</v>
      </c>
      <c r="D382" s="8">
        <v>8790</v>
      </c>
      <c r="E382" s="8" t="s">
        <v>582</v>
      </c>
      <c r="F382" s="9">
        <v>235.5</v>
      </c>
      <c r="G382" s="9">
        <v>100</v>
      </c>
      <c r="H382" s="10">
        <f t="shared" si="15"/>
        <v>0.42462845010615713</v>
      </c>
      <c r="I382" s="9">
        <v>59</v>
      </c>
      <c r="J382" s="10">
        <f>I382/F382</f>
        <v>0.2505307855626327</v>
      </c>
      <c r="K382" s="11">
        <v>7</v>
      </c>
      <c r="L382" s="12">
        <f>K382/F382</f>
        <v>2.9723991507430998E-2</v>
      </c>
      <c r="M382" s="9">
        <v>20.5</v>
      </c>
      <c r="N382" s="16">
        <f>M382/F382</f>
        <v>8.7048832271762203E-2</v>
      </c>
      <c r="O382" s="15">
        <f>(G382+I382+K382)*0.3/F382+M382*0.1/F382</f>
        <v>0.22016985138004244</v>
      </c>
      <c r="P382" s="36">
        <f>43000000*(O382*F382)/SUMPRODUCT($F$4:$F$964,$O$4:$O$964)</f>
        <v>24322.781988213868</v>
      </c>
      <c r="Q382" s="36">
        <f>P382/F382</f>
        <v>103.2814521792521</v>
      </c>
      <c r="R382" s="15">
        <f>(0.3*IF(H382&lt;=$H$968,H382*F382,$H$968*F382)+0.3*IF(J382&lt;=$J$968,J382*F382,$J$968*F382)+0.3*IF(L382&lt;$L$968,L382*F382,$L$968*F382)+0.1*IF(N382&lt;$N$968,N382*F382,$N$968*F382))/F382</f>
        <v>0.22016985138004247</v>
      </c>
      <c r="S382" s="37">
        <f>43000000*(R382*F382)/SUMPRODUCT($R$4:$R$964,$F$4:$F$964)</f>
        <v>24989.126943944491</v>
      </c>
      <c r="T382" s="38">
        <f>S382/F382</f>
        <v>106.1109424371316</v>
      </c>
      <c r="U382" s="38">
        <f>43000000*F382/SUM($F$4:$F$964)</f>
        <v>23333.75577496918</v>
      </c>
      <c r="V382" s="38">
        <f t="shared" si="16"/>
        <v>-1655.3711689753109</v>
      </c>
      <c r="W382" s="38">
        <f t="shared" si="17"/>
        <v>-7.0291769383237721</v>
      </c>
    </row>
    <row r="383" spans="1:23" x14ac:dyDescent="0.25">
      <c r="A383" s="7" t="s">
        <v>918</v>
      </c>
      <c r="B383" s="7" t="s">
        <v>806</v>
      </c>
      <c r="C383" s="7" t="s">
        <v>807</v>
      </c>
      <c r="D383" s="8">
        <v>3400</v>
      </c>
      <c r="E383" s="8" t="s">
        <v>808</v>
      </c>
      <c r="F383" s="9">
        <v>115</v>
      </c>
      <c r="G383" s="9">
        <v>19</v>
      </c>
      <c r="H383" s="10">
        <f t="shared" si="15"/>
        <v>0.16521739130434782</v>
      </c>
      <c r="I383" s="9">
        <v>35</v>
      </c>
      <c r="J383" s="10">
        <f>I383/F383</f>
        <v>0.30434782608695654</v>
      </c>
      <c r="K383" s="11">
        <v>23</v>
      </c>
      <c r="L383" s="12">
        <f>K383/F383</f>
        <v>0.2</v>
      </c>
      <c r="M383" s="9">
        <v>22</v>
      </c>
      <c r="N383" s="16">
        <f>M383/F383</f>
        <v>0.19130434782608696</v>
      </c>
      <c r="O383" s="15">
        <f>(G383+I383+K383)*0.3/F383+M383*0.1/F383</f>
        <v>0.22</v>
      </c>
      <c r="P383" s="36">
        <f>43000000*(O383*F383)/SUMPRODUCT($F$4:$F$964,$O$4:$O$964)</f>
        <v>11868.204133111109</v>
      </c>
      <c r="Q383" s="36">
        <f>P383/F383</f>
        <v>103.20177507053138</v>
      </c>
      <c r="R383" s="15">
        <f>(0.3*IF(H383&lt;=$H$968,H383*F383,$H$968*F383)+0.3*IF(J383&lt;=$J$968,J383*F383,$J$968*F383)+0.3*IF(L383&lt;$L$968,L383*F383,$L$968*F383)+0.1*IF(N383&lt;$N$968,N383*F383,$N$968*F383))/F383</f>
        <v>0.21999999999999997</v>
      </c>
      <c r="S383" s="37">
        <f>43000000*(R383*F383)/SUMPRODUCT($R$4:$R$964,$F$4:$F$964)</f>
        <v>12193.344487594899</v>
      </c>
      <c r="T383" s="38">
        <f>S383/F383</f>
        <v>106.02908250082521</v>
      </c>
      <c r="U383" s="38">
        <f>43000000*F383/SUM($F$4:$F$964)</f>
        <v>11394.40303236287</v>
      </c>
      <c r="V383" s="38">
        <f t="shared" si="16"/>
        <v>-798.9414552320286</v>
      </c>
      <c r="W383" s="38">
        <f t="shared" si="17"/>
        <v>-6.9473170020173853</v>
      </c>
    </row>
    <row r="384" spans="1:23" x14ac:dyDescent="0.25">
      <c r="A384" s="7" t="s">
        <v>919</v>
      </c>
      <c r="B384" s="7" t="s">
        <v>920</v>
      </c>
      <c r="C384" s="7" t="s">
        <v>89</v>
      </c>
      <c r="D384" s="8">
        <v>2800</v>
      </c>
      <c r="E384" s="8" t="s">
        <v>169</v>
      </c>
      <c r="F384" s="9">
        <v>583</v>
      </c>
      <c r="G384" s="9">
        <v>125</v>
      </c>
      <c r="H384" s="10">
        <f t="shared" si="15"/>
        <v>0.21440823327615779</v>
      </c>
      <c r="I384" s="9">
        <v>147</v>
      </c>
      <c r="J384" s="10">
        <f>I384/F384</f>
        <v>0.25214408233276159</v>
      </c>
      <c r="K384" s="11">
        <v>67</v>
      </c>
      <c r="L384" s="12">
        <f>K384/F384</f>
        <v>0.11492281303602059</v>
      </c>
      <c r="M384" s="9">
        <v>263</v>
      </c>
      <c r="N384" s="16">
        <f>M384/F384</f>
        <v>0.451114922813036</v>
      </c>
      <c r="O384" s="15">
        <f>(G384+I384+K384)*0.3/F384+M384*0.1/F384</f>
        <v>0.21955403087478559</v>
      </c>
      <c r="P384" s="36">
        <f>43000000*(O384*F384)/SUMPRODUCT($F$4:$F$964,$O$4:$O$964)</f>
        <v>60044.669131945528</v>
      </c>
      <c r="Q384" s="36">
        <f>P384/F384</f>
        <v>102.9925714098551</v>
      </c>
      <c r="R384" s="15">
        <f>(0.3*IF(H384&lt;=$H$968,H384*F384,$H$968*F384)+0.3*IF(J384&lt;=$J$968,J384*F384,$J$968*F384)+0.3*IF(L384&lt;$L$968,L384*F384,$L$968*F384)+0.1*IF(N384&lt;$N$968,N384*F384,$N$968*F384))/F384</f>
        <v>0.21955403087478556</v>
      </c>
      <c r="S384" s="37">
        <f>43000000*(R384*F384)/SUMPRODUCT($R$4:$R$964,$F$4:$F$964)</f>
        <v>61689.648000480127</v>
      </c>
      <c r="T384" s="38">
        <f>S384/F384</f>
        <v>105.81414751368804</v>
      </c>
      <c r="U384" s="38">
        <f>43000000*F384/SUM($F$4:$F$964)</f>
        <v>57764.669285804812</v>
      </c>
      <c r="V384" s="38">
        <f t="shared" si="16"/>
        <v>-3924.9787146753151</v>
      </c>
      <c r="W384" s="38">
        <f t="shared" si="17"/>
        <v>-6.7323820148802156</v>
      </c>
    </row>
    <row r="385" spans="1:23" x14ac:dyDescent="0.25">
      <c r="A385" s="7" t="s">
        <v>921</v>
      </c>
      <c r="B385" s="7" t="s">
        <v>922</v>
      </c>
      <c r="C385" s="7" t="s">
        <v>250</v>
      </c>
      <c r="D385" s="8">
        <v>9300</v>
      </c>
      <c r="E385" s="8" t="s">
        <v>303</v>
      </c>
      <c r="F385" s="9">
        <v>441</v>
      </c>
      <c r="G385" s="9">
        <v>113</v>
      </c>
      <c r="H385" s="10">
        <f t="shared" si="15"/>
        <v>0.25623582766439912</v>
      </c>
      <c r="I385" s="9">
        <v>113</v>
      </c>
      <c r="J385" s="10">
        <f>I385/F385</f>
        <v>0.25623582766439912</v>
      </c>
      <c r="K385" s="11">
        <v>50</v>
      </c>
      <c r="L385" s="12">
        <f>K385/F385</f>
        <v>0.11337868480725624</v>
      </c>
      <c r="M385" s="9">
        <v>139</v>
      </c>
      <c r="N385" s="16">
        <f>M385/F385</f>
        <v>0.31519274376417233</v>
      </c>
      <c r="O385" s="15">
        <f>(G385+I385+K385)*0.3/F385+M385*0.1/F385</f>
        <v>0.21927437641723357</v>
      </c>
      <c r="P385" s="36">
        <f>43000000*(O385*F385)/SUMPRODUCT($F$4:$F$964,$O$4:$O$964)</f>
        <v>45361.871133274479</v>
      </c>
      <c r="Q385" s="36">
        <f>P385/F385</f>
        <v>102.86138578973805</v>
      </c>
      <c r="R385" s="15">
        <f>(0.3*IF(H385&lt;=$H$968,H385*F385,$H$968*F385)+0.3*IF(J385&lt;=$J$968,J385*F385,$J$968*F385)+0.3*IF(L385&lt;$L$968,L385*F385,$L$968*F385)+0.1*IF(N385&lt;$N$968,N385*F385,$N$968*F385))/F385</f>
        <v>0.2192743764172336</v>
      </c>
      <c r="S385" s="37">
        <f>43000000*(R385*F385)/SUMPRODUCT($R$4:$R$964,$F$4:$F$964)</f>
        <v>46604.601262862736</v>
      </c>
      <c r="T385" s="38">
        <f>S385/F385</f>
        <v>105.67936794299941</v>
      </c>
      <c r="U385" s="38">
        <f>43000000*F385/SUM($F$4:$F$964)</f>
        <v>43695.058584974133</v>
      </c>
      <c r="V385" s="38">
        <f t="shared" si="16"/>
        <v>-2909.5426778886031</v>
      </c>
      <c r="W385" s="38">
        <f t="shared" si="17"/>
        <v>-6.5976024441915797</v>
      </c>
    </row>
    <row r="386" spans="1:23" x14ac:dyDescent="0.25">
      <c r="A386" s="7" t="s">
        <v>923</v>
      </c>
      <c r="B386" s="7" t="s">
        <v>924</v>
      </c>
      <c r="C386" s="7" t="s">
        <v>40</v>
      </c>
      <c r="D386" s="8">
        <v>1500</v>
      </c>
      <c r="E386" s="8" t="s">
        <v>387</v>
      </c>
      <c r="F386" s="9">
        <v>198</v>
      </c>
      <c r="G386" s="9">
        <v>49</v>
      </c>
      <c r="H386" s="10">
        <f t="shared" si="15"/>
        <v>0.24747474747474749</v>
      </c>
      <c r="I386" s="9">
        <v>48</v>
      </c>
      <c r="J386" s="10">
        <f>I386/F386</f>
        <v>0.24242424242424243</v>
      </c>
      <c r="K386" s="11">
        <v>37</v>
      </c>
      <c r="L386" s="12">
        <f>K386/F386</f>
        <v>0.18686868686868688</v>
      </c>
      <c r="M386" s="9">
        <v>31</v>
      </c>
      <c r="N386" s="16">
        <f>M386/F386</f>
        <v>0.15656565656565657</v>
      </c>
      <c r="O386" s="15">
        <f>(G386+I386+K386)*0.3/F386+M386*0.1/F386</f>
        <v>0.21868686868686865</v>
      </c>
      <c r="P386" s="36">
        <f>43000000*(O386*F386)/SUMPRODUCT($F$4:$F$964,$O$4:$O$964)</f>
        <v>20311.985729790944</v>
      </c>
      <c r="Q386" s="36">
        <f>P386/F386</f>
        <v>102.58578651409567</v>
      </c>
      <c r="R386" s="15">
        <f>(0.3*IF(H386&lt;=$H$968,H386*F386,$H$968*F386)+0.3*IF(J386&lt;=$J$968,J386*F386,$J$968*F386)+0.3*IF(L386&lt;$L$968,L386*F386,$L$968*F386)+0.1*IF(N386&lt;$N$968,N386*F386,$N$968*F386))/F386</f>
        <v>0.21868686868686868</v>
      </c>
      <c r="S386" s="37">
        <f>43000000*(R386*F386)/SUMPRODUCT($R$4:$R$964,$F$4:$F$964)</f>
        <v>20868.451237662419</v>
      </c>
      <c r="T386" s="38">
        <f>S386/F386</f>
        <v>105.39621837203242</v>
      </c>
      <c r="U386" s="38">
        <f>43000000*F386/SUM($F$4:$F$964)</f>
        <v>19618.189568763897</v>
      </c>
      <c r="V386" s="38">
        <f t="shared" si="16"/>
        <v>-1250.2616688985217</v>
      </c>
      <c r="W386" s="38">
        <f t="shared" si="17"/>
        <v>-6.3144528732245959</v>
      </c>
    </row>
    <row r="387" spans="1:23" x14ac:dyDescent="0.25">
      <c r="A387" s="7" t="s">
        <v>694</v>
      </c>
      <c r="B387" s="7" t="s">
        <v>925</v>
      </c>
      <c r="C387" s="7" t="s">
        <v>798</v>
      </c>
      <c r="D387" s="8">
        <v>8970</v>
      </c>
      <c r="E387" s="8" t="s">
        <v>926</v>
      </c>
      <c r="F387" s="9">
        <v>616</v>
      </c>
      <c r="G387" s="9">
        <v>184</v>
      </c>
      <c r="H387" s="10">
        <f t="shared" si="15"/>
        <v>0.29870129870129869</v>
      </c>
      <c r="I387" s="9">
        <v>241</v>
      </c>
      <c r="J387" s="10">
        <f>I387/F387</f>
        <v>0.39123376623376621</v>
      </c>
      <c r="K387" s="11">
        <v>17</v>
      </c>
      <c r="L387" s="12">
        <f>K387/F387</f>
        <v>2.7597402597402596E-2</v>
      </c>
      <c r="M387" s="9">
        <v>21</v>
      </c>
      <c r="N387" s="16">
        <f>M387/F387</f>
        <v>3.4090909090909088E-2</v>
      </c>
      <c r="O387" s="15">
        <f>(G387+I387+K387)*0.3/F387+M387*0.1/F387</f>
        <v>0.21866883116883118</v>
      </c>
      <c r="P387" s="36">
        <f>43000000*(O387*F387)/SUMPRODUCT($F$4:$F$964,$O$4:$O$964)</f>
        <v>63187.632281820814</v>
      </c>
      <c r="Q387" s="36">
        <f>P387/F387</f>
        <v>102.57732513282599</v>
      </c>
      <c r="R387" s="15">
        <f>(0.3*IF(H387&lt;=$H$968,H387*F387,$H$968*F387)+0.3*IF(J387&lt;=$J$968,J387*F387,$J$968*F387)+0.3*IF(L387&lt;$L$968,L387*F387,$L$968*F387)+0.1*IF(N387&lt;$N$968,N387*F387,$N$968*F387))/F387</f>
        <v>0.21866883116883115</v>
      </c>
      <c r="S387" s="37">
        <f>43000000*(R387*F387)/SUMPRODUCT($R$4:$R$964,$F$4:$F$964)</f>
        <v>64918.715513005256</v>
      </c>
      <c r="T387" s="38">
        <f>S387/F387</f>
        <v>105.38752518345009</v>
      </c>
      <c r="U387" s="38">
        <f>43000000*F387/SUM($F$4:$F$964)</f>
        <v>61034.367547265458</v>
      </c>
      <c r="V387" s="38">
        <f t="shared" si="16"/>
        <v>-3884.3479657397984</v>
      </c>
      <c r="W387" s="38">
        <f t="shared" si="17"/>
        <v>-6.3057596846422683</v>
      </c>
    </row>
    <row r="388" spans="1:23" x14ac:dyDescent="0.25">
      <c r="A388" s="7" t="s">
        <v>927</v>
      </c>
      <c r="B388" s="7" t="s">
        <v>928</v>
      </c>
      <c r="C388" s="7" t="s">
        <v>216</v>
      </c>
      <c r="D388" s="8">
        <v>9300</v>
      </c>
      <c r="E388" s="8" t="s">
        <v>303</v>
      </c>
      <c r="F388" s="9">
        <v>461</v>
      </c>
      <c r="G388" s="9">
        <v>96</v>
      </c>
      <c r="H388" s="10">
        <f t="shared" ref="H388:H451" si="18">G388/F388</f>
        <v>0.20824295010845986</v>
      </c>
      <c r="I388" s="9">
        <v>131</v>
      </c>
      <c r="J388" s="10">
        <f>I388/F388</f>
        <v>0.2841648590021692</v>
      </c>
      <c r="K388" s="11">
        <v>61</v>
      </c>
      <c r="L388" s="12">
        <f>K388/F388</f>
        <v>0.13232104121475055</v>
      </c>
      <c r="M388" s="9">
        <v>143</v>
      </c>
      <c r="N388" s="16">
        <f>M388/F388</f>
        <v>0.31019522776572667</v>
      </c>
      <c r="O388" s="15">
        <f>(G388+I388+K388)*0.3/F388+M388*0.1/F388</f>
        <v>0.21843817787418651</v>
      </c>
      <c r="P388" s="36">
        <f>43000000*(O388*F388)/SUMPRODUCT($F$4:$F$964,$O$4:$O$964)</f>
        <v>47238.267043647764</v>
      </c>
      <c r="Q388" s="36">
        <f>P388/F388</f>
        <v>102.46912590812964</v>
      </c>
      <c r="R388" s="15">
        <f>(0.3*IF(H388&lt;=$H$968,H388*F388,$H$968*F388)+0.3*IF(J388&lt;=$J$968,J388*F388,$J$968*F388)+0.3*IF(L388&lt;$L$968,L388*F388,$L$968*F388)+0.1*IF(N388&lt;$N$968,N388*F388,$N$968*F388))/F388</f>
        <v>0.21843817787418654</v>
      </c>
      <c r="S388" s="37">
        <f>43000000*(R388*F388)/SUMPRODUCT($R$4:$R$964,$F$4:$F$964)</f>
        <v>48532.402762877718</v>
      </c>
      <c r="T388" s="38">
        <f>S388/F388</f>
        <v>105.27636174160025</v>
      </c>
      <c r="U388" s="38">
        <f>43000000*F388/SUM($F$4:$F$964)</f>
        <v>45676.693894950287</v>
      </c>
      <c r="V388" s="38">
        <f t="shared" si="16"/>
        <v>-2855.7088679274311</v>
      </c>
      <c r="W388" s="38">
        <f t="shared" si="17"/>
        <v>-6.1945962427924286</v>
      </c>
    </row>
    <row r="389" spans="1:23" x14ac:dyDescent="0.25">
      <c r="A389" s="7" t="s">
        <v>929</v>
      </c>
      <c r="B389" s="7" t="s">
        <v>892</v>
      </c>
      <c r="C389" s="7" t="s">
        <v>279</v>
      </c>
      <c r="D389" s="8">
        <v>8610</v>
      </c>
      <c r="E389" s="8" t="s">
        <v>893</v>
      </c>
      <c r="F389" s="9">
        <v>228</v>
      </c>
      <c r="G389" s="9">
        <v>71</v>
      </c>
      <c r="H389" s="10">
        <f t="shared" si="18"/>
        <v>0.31140350877192985</v>
      </c>
      <c r="I389" s="9">
        <v>89</v>
      </c>
      <c r="J389" s="10">
        <f>I389/F389</f>
        <v>0.39035087719298245</v>
      </c>
      <c r="K389" s="11">
        <v>1</v>
      </c>
      <c r="L389" s="12">
        <f>K389/F389</f>
        <v>4.3859649122807015E-3</v>
      </c>
      <c r="M389" s="9">
        <v>15</v>
      </c>
      <c r="N389" s="16">
        <f>M389/F389</f>
        <v>6.5789473684210523E-2</v>
      </c>
      <c r="O389" s="15">
        <f>(G389+I389+K389)*0.3/F389+M389*0.1/F389</f>
        <v>0.21842105263157893</v>
      </c>
      <c r="P389" s="36">
        <f>43000000*(O389*F389)/SUMPRODUCT($F$4:$F$964,$O$4:$O$964)</f>
        <v>23361.129084147557</v>
      </c>
      <c r="Q389" s="36">
        <f>P389/F389</f>
        <v>102.46109247433139</v>
      </c>
      <c r="R389" s="15">
        <f>(0.3*IF(H389&lt;=$H$968,H389*F389,$H$968*F389)+0.3*IF(J389&lt;=$J$968,J389*F389,$J$968*F389)+0.3*IF(L389&lt;$L$968,L389*F389,$L$968*F389)+0.1*IF(N389&lt;$N$968,N389*F389,$N$968*F389))/F389</f>
        <v>0.21842105263157893</v>
      </c>
      <c r="S389" s="37">
        <f>43000000*(R389*F389)/SUMPRODUCT($R$4:$R$964,$F$4:$F$964)</f>
        <v>24001.128675186799</v>
      </c>
      <c r="T389" s="38">
        <f>S389/F389</f>
        <v>105.26810822450351</v>
      </c>
      <c r="U389" s="38">
        <f>43000000*F389/SUM($F$4:$F$964)</f>
        <v>22590.642533728125</v>
      </c>
      <c r="V389" s="38">
        <f t="shared" ref="V389:V452" si="19">-(S389-U389)</f>
        <v>-1410.486141458674</v>
      </c>
      <c r="W389" s="38">
        <f t="shared" ref="W389:W452" si="20">$T$965-T389</f>
        <v>-6.1863427256956811</v>
      </c>
    </row>
    <row r="390" spans="1:23" x14ac:dyDescent="0.25">
      <c r="A390" s="7" t="s">
        <v>930</v>
      </c>
      <c r="B390" s="7" t="s">
        <v>895</v>
      </c>
      <c r="C390" s="7" t="s">
        <v>896</v>
      </c>
      <c r="D390" s="8">
        <v>8800</v>
      </c>
      <c r="E390" s="8" t="s">
        <v>234</v>
      </c>
      <c r="F390" s="9">
        <v>946</v>
      </c>
      <c r="G390" s="9">
        <v>303</v>
      </c>
      <c r="H390" s="10">
        <f t="shared" si="18"/>
        <v>0.32029598308668078</v>
      </c>
      <c r="I390" s="9">
        <v>323</v>
      </c>
      <c r="J390" s="10">
        <f>I390/F390</f>
        <v>0.34143763213530653</v>
      </c>
      <c r="K390" s="11">
        <v>32</v>
      </c>
      <c r="L390" s="12">
        <f>K390/F390</f>
        <v>3.382663847780127E-2</v>
      </c>
      <c r="M390" s="9">
        <v>87</v>
      </c>
      <c r="N390" s="16">
        <f>M390/F390</f>
        <v>9.1966173361522199E-2</v>
      </c>
      <c r="O390" s="15">
        <f>(G390+I390+K390)*0.3/F390+M390*0.1/F390</f>
        <v>0.21786469344608878</v>
      </c>
      <c r="P390" s="36">
        <f>43000000*(O390*F390)/SUMPRODUCT($F$4:$F$964,$O$4:$O$964)</f>
        <v>96681.299281984175</v>
      </c>
      <c r="Q390" s="36">
        <f>P390/F390</f>
        <v>102.20010494924331</v>
      </c>
      <c r="R390" s="15">
        <f>(0.3*IF(H390&lt;=$H$968,H390*F390,$H$968*F390)+0.3*IF(J390&lt;=$J$968,J390*F390,$J$968*F390)+0.3*IF(L390&lt;$L$968,L390*F390,$L$968*F390)+0.1*IF(N390&lt;$N$968,N390*F390,$N$968*F390))/F390</f>
        <v>0.21786469344608875</v>
      </c>
      <c r="S390" s="37">
        <f>43000000*(R390*F390)/SUMPRODUCT($R$4:$R$964,$F$4:$F$964)</f>
        <v>99329.972288273071</v>
      </c>
      <c r="T390" s="38">
        <f>S390/F390</f>
        <v>104.99997070641973</v>
      </c>
      <c r="U390" s="38">
        <f>43000000*F390/SUM($F$4:$F$964)</f>
        <v>93731.35016187196</v>
      </c>
      <c r="V390" s="38">
        <f t="shared" si="19"/>
        <v>-5598.622126401111</v>
      </c>
      <c r="W390" s="38">
        <f t="shared" si="20"/>
        <v>-5.9182052076119049</v>
      </c>
    </row>
    <row r="391" spans="1:23" x14ac:dyDescent="0.25">
      <c r="A391" s="7" t="s">
        <v>931</v>
      </c>
      <c r="B391" s="7" t="s">
        <v>599</v>
      </c>
      <c r="C391" s="7" t="s">
        <v>255</v>
      </c>
      <c r="D391" s="8">
        <v>8370</v>
      </c>
      <c r="E391" s="8" t="s">
        <v>600</v>
      </c>
      <c r="F391" s="9">
        <v>281</v>
      </c>
      <c r="G391" s="9">
        <v>90</v>
      </c>
      <c r="H391" s="10">
        <f t="shared" si="18"/>
        <v>0.32028469750889682</v>
      </c>
      <c r="I391" s="9">
        <v>72</v>
      </c>
      <c r="J391" s="10">
        <f>I391/F391</f>
        <v>0.25622775800711745</v>
      </c>
      <c r="K391" s="11">
        <v>15</v>
      </c>
      <c r="L391" s="12">
        <f>K391/F391</f>
        <v>5.3380782918149468E-2</v>
      </c>
      <c r="M391" s="9">
        <v>79</v>
      </c>
      <c r="N391" s="16">
        <f>M391/F391</f>
        <v>0.28113879003558717</v>
      </c>
      <c r="O391" s="15">
        <f>(G391+I391+K391)*0.3/F391+M391*0.1/F391</f>
        <v>0.21708185053380782</v>
      </c>
      <c r="P391" s="36">
        <f>43000000*(O391*F391)/SUMPRODUCT($F$4:$F$964,$O$4:$O$964)</f>
        <v>28615.037633192791</v>
      </c>
      <c r="Q391" s="36">
        <f>P391/F391</f>
        <v>101.83287413947612</v>
      </c>
      <c r="R391" s="15">
        <f>(0.3*IF(H391&lt;=$H$968,H391*F391,$H$968*F391)+0.3*IF(J391&lt;=$J$968,J391*F391,$J$968*F391)+0.3*IF(L391&lt;$L$968,L391*F391,$L$968*F391)+0.1*IF(N391&lt;$N$968,N391*F391,$N$968*F391))/F391</f>
        <v>0.2170818505338078</v>
      </c>
      <c r="S391" s="37">
        <f>43000000*(R391*F391)/SUMPRODUCT($R$4:$R$964,$F$4:$F$964)</f>
        <v>29398.97287522881</v>
      </c>
      <c r="T391" s="38">
        <f>S391/F391</f>
        <v>104.62267927127691</v>
      </c>
      <c r="U391" s="38">
        <f>43000000*F391/SUM($F$4:$F$964)</f>
        <v>27841.976105164926</v>
      </c>
      <c r="V391" s="38">
        <f t="shared" si="19"/>
        <v>-1556.9967700638845</v>
      </c>
      <c r="W391" s="38">
        <f t="shared" si="20"/>
        <v>-5.5409137724690822</v>
      </c>
    </row>
    <row r="392" spans="1:23" x14ac:dyDescent="0.25">
      <c r="A392" s="7" t="s">
        <v>932</v>
      </c>
      <c r="B392" s="7" t="s">
        <v>933</v>
      </c>
      <c r="C392" s="7" t="s">
        <v>468</v>
      </c>
      <c r="D392" s="8">
        <v>8560</v>
      </c>
      <c r="E392" s="8" t="s">
        <v>934</v>
      </c>
      <c r="F392" s="9">
        <v>158</v>
      </c>
      <c r="G392" s="9">
        <v>44</v>
      </c>
      <c r="H392" s="10">
        <f t="shared" si="18"/>
        <v>0.27848101265822783</v>
      </c>
      <c r="I392" s="9">
        <v>57</v>
      </c>
      <c r="J392" s="10">
        <f>I392/F392</f>
        <v>0.36075949367088606</v>
      </c>
      <c r="K392" s="11">
        <v>6</v>
      </c>
      <c r="L392" s="12">
        <f>K392/F392</f>
        <v>3.7974683544303799E-2</v>
      </c>
      <c r="M392" s="9">
        <v>20</v>
      </c>
      <c r="N392" s="16">
        <f>M392/F392</f>
        <v>0.12658227848101267</v>
      </c>
      <c r="O392" s="15">
        <f>(G392+I392+K392)*0.3/F392+M392*0.1/F392</f>
        <v>0.21582278481012659</v>
      </c>
      <c r="P392" s="36">
        <f>43000000*(O392*F392)/SUMPRODUCT($F$4:$F$964,$O$4:$O$964)</f>
        <v>15996.275135932365</v>
      </c>
      <c r="Q392" s="36">
        <f>P392/F392</f>
        <v>101.24224769577447</v>
      </c>
      <c r="R392" s="15">
        <f>(0.3*IF(H392&lt;=$H$968,H392*F392,$H$968*F392)+0.3*IF(J392&lt;=$J$968,J392*F392,$J$968*F392)+0.3*IF(L392&lt;$L$968,L392*F392,$L$968*F392)+0.1*IF(N392&lt;$N$968,N392*F392,$N$968*F392))/F392</f>
        <v>0.21582278481012654</v>
      </c>
      <c r="S392" s="37">
        <f>43000000*(R392*F392)/SUMPRODUCT($R$4:$R$964,$F$4:$F$964)</f>
        <v>16434.507787627907</v>
      </c>
      <c r="T392" s="38">
        <f>S392/F392</f>
        <v>104.01587207359435</v>
      </c>
      <c r="U392" s="38">
        <f>43000000*F392/SUM($F$4:$F$964)</f>
        <v>15654.918948811595</v>
      </c>
      <c r="V392" s="38">
        <f t="shared" si="19"/>
        <v>-779.58883881631118</v>
      </c>
      <c r="W392" s="38">
        <f t="shared" si="20"/>
        <v>-4.9341065747865258</v>
      </c>
    </row>
    <row r="393" spans="1:23" x14ac:dyDescent="0.25">
      <c r="A393" s="7" t="s">
        <v>935</v>
      </c>
      <c r="B393" s="7" t="s">
        <v>936</v>
      </c>
      <c r="C393" s="7" t="s">
        <v>585</v>
      </c>
      <c r="D393" s="20">
        <v>9300</v>
      </c>
      <c r="E393" s="20" t="s">
        <v>303</v>
      </c>
      <c r="F393" s="9">
        <v>557</v>
      </c>
      <c r="G393" s="9">
        <v>157</v>
      </c>
      <c r="H393" s="10">
        <f t="shared" si="18"/>
        <v>0.28186714542190305</v>
      </c>
      <c r="I393" s="9">
        <v>149</v>
      </c>
      <c r="J393" s="10">
        <f>I393/F393</f>
        <v>0.26750448833034113</v>
      </c>
      <c r="K393" s="11">
        <v>50</v>
      </c>
      <c r="L393" s="12">
        <f>K393/F393</f>
        <v>8.9766606822262118E-2</v>
      </c>
      <c r="M393" s="9">
        <v>134</v>
      </c>
      <c r="N393" s="16">
        <f>M393/F393</f>
        <v>0.24057450628366248</v>
      </c>
      <c r="O393" s="15">
        <f>(G393+I393+K393)*0.3/F393+M393*0.1/F393</f>
        <v>0.21579892280071813</v>
      </c>
      <c r="P393" s="36">
        <f>43000000*(O393*F393)/SUMPRODUCT($F$4:$F$964,$O$4:$O$964)</f>
        <v>56385.697106717598</v>
      </c>
      <c r="Q393" s="36">
        <f>P393/F393</f>
        <v>101.23105405155762</v>
      </c>
      <c r="R393" s="15">
        <f>(0.3*IF(H393&lt;=$H$968,H393*F393,$H$968*F393)+0.3*IF(J393&lt;=$J$968,J393*F393,$J$968*F393)+0.3*IF(L393&lt;$L$968,L393*F393,$L$968*F393)+0.1*IF(N393&lt;$N$968,N393*F393,$N$968*F393))/F393</f>
        <v>0.21579892280071813</v>
      </c>
      <c r="S393" s="37">
        <f>43000000*(R393*F393)/SUMPRODUCT($R$4:$R$964,$F$4:$F$964)</f>
        <v>57930.435075450878</v>
      </c>
      <c r="T393" s="38">
        <f>S393/F393</f>
        <v>104.00437176921163</v>
      </c>
      <c r="U393" s="38">
        <f>43000000*F393/SUM($F$4:$F$964)</f>
        <v>55188.543382835815</v>
      </c>
      <c r="V393" s="38">
        <f t="shared" si="19"/>
        <v>-2741.8916926150632</v>
      </c>
      <c r="W393" s="38">
        <f t="shared" si="20"/>
        <v>-4.9226062704038043</v>
      </c>
    </row>
    <row r="394" spans="1:23" x14ac:dyDescent="0.25">
      <c r="A394" s="7" t="s">
        <v>937</v>
      </c>
      <c r="B394" s="7" t="s">
        <v>938</v>
      </c>
      <c r="C394" s="7" t="s">
        <v>97</v>
      </c>
      <c r="D394" s="8">
        <v>2180</v>
      </c>
      <c r="E394" s="8" t="s">
        <v>16</v>
      </c>
      <c r="F394" s="9">
        <v>255</v>
      </c>
      <c r="G394" s="9">
        <v>55</v>
      </c>
      <c r="H394" s="10">
        <f t="shared" si="18"/>
        <v>0.21568627450980393</v>
      </c>
      <c r="I394" s="9">
        <v>63</v>
      </c>
      <c r="J394" s="10">
        <f>I394/F394</f>
        <v>0.24705882352941178</v>
      </c>
      <c r="K394" s="11">
        <v>25</v>
      </c>
      <c r="L394" s="12">
        <f>K394/F394</f>
        <v>9.8039215686274508E-2</v>
      </c>
      <c r="M394" s="9">
        <v>121</v>
      </c>
      <c r="N394" s="16">
        <f>M394/F394</f>
        <v>0.47450980392156861</v>
      </c>
      <c r="O394" s="15">
        <f>(G394+I394+K394)*0.3/F394+M394*0.1/F394</f>
        <v>0.21568627450980393</v>
      </c>
      <c r="P394" s="36">
        <f>43000000*(O394*F394)/SUMPRODUCT($F$4:$F$964,$O$4:$O$964)</f>
        <v>25800.443767632845</v>
      </c>
      <c r="Q394" s="36">
        <f>P394/F394</f>
        <v>101.17821085346213</v>
      </c>
      <c r="R394" s="15">
        <f>(0.3*IF(H394&lt;=$H$968,H394*F394,$H$968*F394)+0.3*IF(J394&lt;=$J$968,J394*F394,$J$968*F394)+0.3*IF(L394&lt;$L$968,L394*F394,$L$968*F394)+0.1*IF(N394&lt;$N$968,N394*F394,$N$968*F394))/F394</f>
        <v>0.21568627450980393</v>
      </c>
      <c r="S394" s="37">
        <f>43000000*(R394*F394)/SUMPRODUCT($R$4:$R$964,$F$4:$F$964)</f>
        <v>26507.270625206307</v>
      </c>
      <c r="T394" s="38">
        <f>S394/F394</f>
        <v>103.95008088316199</v>
      </c>
      <c r="U394" s="38">
        <f>43000000*F394/SUM($F$4:$F$964)</f>
        <v>25265.850202195928</v>
      </c>
      <c r="V394" s="38">
        <f t="shared" si="19"/>
        <v>-1241.4204230103787</v>
      </c>
      <c r="W394" s="38">
        <f t="shared" si="20"/>
        <v>-4.8683153843541618</v>
      </c>
    </row>
    <row r="395" spans="1:23" x14ac:dyDescent="0.25">
      <c r="A395" s="7" t="s">
        <v>939</v>
      </c>
      <c r="B395" s="7" t="s">
        <v>940</v>
      </c>
      <c r="C395" s="7" t="s">
        <v>22</v>
      </c>
      <c r="D395" s="8">
        <v>2260</v>
      </c>
      <c r="E395" s="8" t="s">
        <v>941</v>
      </c>
      <c r="F395" s="9">
        <v>314</v>
      </c>
      <c r="G395" s="9">
        <v>108</v>
      </c>
      <c r="H395" s="10">
        <f t="shared" si="18"/>
        <v>0.34394904458598724</v>
      </c>
      <c r="I395" s="9">
        <v>104</v>
      </c>
      <c r="J395" s="10">
        <f>I395/F395</f>
        <v>0.33121019108280253</v>
      </c>
      <c r="K395" s="11">
        <v>7</v>
      </c>
      <c r="L395" s="12">
        <f>K395/F395</f>
        <v>2.2292993630573247E-2</v>
      </c>
      <c r="M395" s="9">
        <v>18</v>
      </c>
      <c r="N395" s="16">
        <f>M395/F395</f>
        <v>5.7324840764331211E-2</v>
      </c>
      <c r="O395" s="15">
        <f>(G395+I395+K395)*0.3/F395+M395*0.1/F395</f>
        <v>0.21496815286624205</v>
      </c>
      <c r="P395" s="36">
        <f>43000000*(O395*F395)/SUMPRODUCT($F$4:$F$964,$O$4:$O$964)</f>
        <v>31664.1809875494</v>
      </c>
      <c r="Q395" s="36">
        <f>P395/F395</f>
        <v>100.84134072467961</v>
      </c>
      <c r="R395" s="15">
        <f>(0.3*IF(H395&lt;=$H$968,H395*F395,$H$968*F395)+0.3*IF(J395&lt;=$J$968,J395*F395,$J$968*F395)+0.3*IF(L395&lt;$L$968,L395*F395,$L$968*F395)+0.1*IF(N395&lt;$N$968,N395*F395,$N$968*F395))/F395</f>
        <v>0.21496815286624199</v>
      </c>
      <c r="S395" s="37">
        <f>43000000*(R395*F395)/SUMPRODUCT($R$4:$R$964,$F$4:$F$964)</f>
        <v>32531.650312753191</v>
      </c>
      <c r="T395" s="38">
        <f>S395/F395</f>
        <v>103.60398188774901</v>
      </c>
      <c r="U395" s="38">
        <f>43000000*F395/SUM($F$4:$F$964)</f>
        <v>31111.674366625575</v>
      </c>
      <c r="V395" s="38">
        <f t="shared" si="19"/>
        <v>-1419.9759461276153</v>
      </c>
      <c r="W395" s="38">
        <f t="shared" si="20"/>
        <v>-4.5222163889411888</v>
      </c>
    </row>
    <row r="396" spans="1:23" x14ac:dyDescent="0.25">
      <c r="A396" s="7" t="s">
        <v>942</v>
      </c>
      <c r="B396" s="7" t="s">
        <v>674</v>
      </c>
      <c r="C396" s="7" t="s">
        <v>37</v>
      </c>
      <c r="D396" s="8">
        <v>3000</v>
      </c>
      <c r="E396" s="8" t="s">
        <v>479</v>
      </c>
      <c r="F396" s="9">
        <v>514</v>
      </c>
      <c r="G396" s="9">
        <v>128</v>
      </c>
      <c r="H396" s="10">
        <f t="shared" si="18"/>
        <v>0.24902723735408561</v>
      </c>
      <c r="I396" s="9">
        <v>155</v>
      </c>
      <c r="J396" s="10">
        <f>I396/F396</f>
        <v>0.30155642023346302</v>
      </c>
      <c r="K396" s="11">
        <v>45</v>
      </c>
      <c r="L396" s="12">
        <f>K396/F396</f>
        <v>8.7548638132295714E-2</v>
      </c>
      <c r="M396" s="9">
        <v>119</v>
      </c>
      <c r="N396" s="16">
        <f>M396/F396</f>
        <v>0.23151750972762647</v>
      </c>
      <c r="O396" s="15">
        <f>(G396+I396+K396)*0.3/F396+M396*0.1/F396</f>
        <v>0.21459143968871594</v>
      </c>
      <c r="P396" s="36">
        <f>43000000*(O396*F396)/SUMPRODUCT($F$4:$F$964,$O$4:$O$964)</f>
        <v>51741.617228543684</v>
      </c>
      <c r="Q396" s="36">
        <f>P396/F396</f>
        <v>100.6646249582562</v>
      </c>
      <c r="R396" s="15">
        <f>(0.3*IF(H396&lt;=$H$968,H396*F396,$H$968*F396)+0.3*IF(J396&lt;=$J$968,J396*F396,$J$968*F396)+0.3*IF(L396&lt;$L$968,L396*F396,$L$968*F396)+0.1*IF(N396&lt;$N$968,N396*F396,$N$968*F396))/F396</f>
        <v>0.21459143968871597</v>
      </c>
      <c r="S396" s="37">
        <f>43000000*(R396*F396)/SUMPRODUCT($R$4:$R$964,$F$4:$F$964)</f>
        <v>53159.126362913754</v>
      </c>
      <c r="T396" s="38">
        <f>S396/F396</f>
        <v>103.4224248305715</v>
      </c>
      <c r="U396" s="38">
        <f>43000000*F396/SUM($F$4:$F$964)</f>
        <v>50928.027466387088</v>
      </c>
      <c r="V396" s="38">
        <f t="shared" si="19"/>
        <v>-2231.0988965266661</v>
      </c>
      <c r="W396" s="38">
        <f t="shared" si="20"/>
        <v>-4.3406593317636748</v>
      </c>
    </row>
    <row r="397" spans="1:23" x14ac:dyDescent="0.25">
      <c r="A397" s="7" t="s">
        <v>943</v>
      </c>
      <c r="B397" s="7" t="s">
        <v>835</v>
      </c>
      <c r="C397" s="7" t="s">
        <v>40</v>
      </c>
      <c r="D397" s="8">
        <v>9100</v>
      </c>
      <c r="E397" s="8" t="s">
        <v>353</v>
      </c>
      <c r="F397" s="9">
        <v>1823.5</v>
      </c>
      <c r="G397" s="9">
        <v>524</v>
      </c>
      <c r="H397" s="10">
        <f t="shared" si="18"/>
        <v>0.28735947353989583</v>
      </c>
      <c r="I397" s="9">
        <v>522</v>
      </c>
      <c r="J397" s="10">
        <f>I397/F397</f>
        <v>0.28626268165615576</v>
      </c>
      <c r="K397" s="11">
        <v>94</v>
      </c>
      <c r="L397" s="12">
        <f>K397/F397</f>
        <v>5.1549218535782836E-2</v>
      </c>
      <c r="M397" s="9">
        <v>487</v>
      </c>
      <c r="N397" s="16">
        <f>M397/F397</f>
        <v>0.26706882369070467</v>
      </c>
      <c r="O397" s="15">
        <f>(G397+I397+K397)*0.3/F397+M397*0.1/F397</f>
        <v>0.21425829448862077</v>
      </c>
      <c r="P397" s="36">
        <f>43000000*(O397*F397)/SUMPRODUCT($F$4:$F$964,$O$4:$O$964)</f>
        <v>183276.97054571187</v>
      </c>
      <c r="Q397" s="36">
        <f>P397/F397</f>
        <v>100.50834688550144</v>
      </c>
      <c r="R397" s="15">
        <f>(0.3*IF(H397&lt;=$H$968,H397*F397,$H$968*F397)+0.3*IF(J397&lt;=$J$968,J397*F397,$J$968*F397)+0.3*IF(L397&lt;$L$968,L397*F397,$L$968*F397)+0.1*IF(N397&lt;$N$968,N397*F397,$N$968*F397))/F397</f>
        <v>0.21425829448862074</v>
      </c>
      <c r="S397" s="37">
        <f>43000000*(R397*F397)/SUMPRODUCT($R$4:$R$964,$F$4:$F$964)</f>
        <v>188298.0115139655</v>
      </c>
      <c r="T397" s="38">
        <f>S397/F397</f>
        <v>103.26186537645489</v>
      </c>
      <c r="U397" s="38">
        <f>43000000*F397/SUM($F$4:$F$964)</f>
        <v>180675.59938707558</v>
      </c>
      <c r="V397" s="38">
        <f t="shared" si="19"/>
        <v>-7622.412126889918</v>
      </c>
      <c r="W397" s="38">
        <f t="shared" si="20"/>
        <v>-4.1800998776470664</v>
      </c>
    </row>
    <row r="398" spans="1:23" x14ac:dyDescent="0.25">
      <c r="A398" s="7" t="s">
        <v>944</v>
      </c>
      <c r="B398" s="7" t="s">
        <v>945</v>
      </c>
      <c r="C398" s="7" t="s">
        <v>423</v>
      </c>
      <c r="D398" s="8">
        <v>9200</v>
      </c>
      <c r="E398" s="8" t="s">
        <v>296</v>
      </c>
      <c r="F398" s="9">
        <v>660</v>
      </c>
      <c r="G398" s="9">
        <v>180</v>
      </c>
      <c r="H398" s="10">
        <f t="shared" si="18"/>
        <v>0.27272727272727271</v>
      </c>
      <c r="I398" s="9">
        <v>199</v>
      </c>
      <c r="J398" s="10">
        <f>I398/F398</f>
        <v>0.30151515151515151</v>
      </c>
      <c r="K398" s="11">
        <v>42</v>
      </c>
      <c r="L398" s="12">
        <f>K398/F398</f>
        <v>6.363636363636363E-2</v>
      </c>
      <c r="M398" s="9">
        <v>151</v>
      </c>
      <c r="N398" s="16">
        <f>M398/F398</f>
        <v>0.22878787878787879</v>
      </c>
      <c r="O398" s="15">
        <f>(G398+I398+K398)*0.3/F398+M398*0.1/F398</f>
        <v>0.21424242424242423</v>
      </c>
      <c r="P398" s="36">
        <f>43000000*(O398*F398)/SUMPRODUCT($F$4:$F$964,$O$4:$O$964)</f>
        <v>66330.595431696085</v>
      </c>
      <c r="Q398" s="36">
        <f>P398/F398</f>
        <v>100.5009021692365</v>
      </c>
      <c r="R398" s="15">
        <f>(0.3*IF(H398&lt;=$H$968,H398*F398,$H$968*F398)+0.3*IF(J398&lt;=$J$968,J398*F398,$J$968*F398)+0.3*IF(L398&lt;$L$968,L398*F398,$L$968*F398)+0.1*IF(N398&lt;$N$968,N398*F398,$N$968*F398))/F398</f>
        <v>0.21424242424242421</v>
      </c>
      <c r="S398" s="37">
        <f>43000000*(R398*F398)/SUMPRODUCT($R$4:$R$964,$F$4:$F$964)</f>
        <v>68147.783025530385</v>
      </c>
      <c r="T398" s="38">
        <f>S398/F398</f>
        <v>103.25421670534907</v>
      </c>
      <c r="U398" s="38">
        <f>43000000*F398/SUM($F$4:$F$964)</f>
        <v>65393.96522921299</v>
      </c>
      <c r="V398" s="38">
        <f t="shared" si="19"/>
        <v>-2753.8177963173948</v>
      </c>
      <c r="W398" s="38">
        <f t="shared" si="20"/>
        <v>-4.1724512065412398</v>
      </c>
    </row>
    <row r="399" spans="1:23" x14ac:dyDescent="0.25">
      <c r="A399" s="7" t="s">
        <v>946</v>
      </c>
      <c r="B399" s="7" t="s">
        <v>947</v>
      </c>
      <c r="C399" s="7" t="s">
        <v>126</v>
      </c>
      <c r="D399" s="8">
        <v>3500</v>
      </c>
      <c r="E399" s="8" t="s">
        <v>380</v>
      </c>
      <c r="F399" s="9">
        <v>113</v>
      </c>
      <c r="G399" s="9">
        <v>22</v>
      </c>
      <c r="H399" s="10">
        <f t="shared" si="18"/>
        <v>0.19469026548672566</v>
      </c>
      <c r="I399" s="9">
        <v>45</v>
      </c>
      <c r="J399" s="10">
        <f>I399/F399</f>
        <v>0.39823008849557523</v>
      </c>
      <c r="K399" s="11">
        <v>7</v>
      </c>
      <c r="L399" s="12">
        <f>K399/F399</f>
        <v>6.1946902654867256E-2</v>
      </c>
      <c r="M399" s="9">
        <v>20</v>
      </c>
      <c r="N399" s="16">
        <f>M399/F399</f>
        <v>0.17699115044247787</v>
      </c>
      <c r="O399" s="15">
        <f>(G399+I399+K399)*0.3/F399+M399*0.1/F399</f>
        <v>0.21415929203539821</v>
      </c>
      <c r="P399" s="36">
        <f>43000000*(O399*F399)/SUMPRODUCT($F$4:$F$964,$O$4:$O$964)</f>
        <v>11352.195257758452</v>
      </c>
      <c r="Q399" s="36">
        <f>P399/F399</f>
        <v>100.46190493591551</v>
      </c>
      <c r="R399" s="15">
        <f>(0.3*IF(H399&lt;=$H$968,H399*F399,$H$968*F399)+0.3*IF(J399&lt;=$J$968,J399*F399,$J$968*F399)+0.3*IF(L399&lt;$L$968,L399*F399,$L$968*F399)+0.1*IF(N399&lt;$N$968,N399*F399,$N$968*F399))/F399</f>
        <v>0.21415929203539827</v>
      </c>
      <c r="S399" s="37">
        <f>43000000*(R399*F399)/SUMPRODUCT($R$4:$R$964,$F$4:$F$964)</f>
        <v>11663.199075090777</v>
      </c>
      <c r="T399" s="38">
        <f>S399/F399</f>
        <v>103.21415110699803</v>
      </c>
      <c r="U399" s="38">
        <f>43000000*F399/SUM($F$4:$F$964)</f>
        <v>11196.239501365255</v>
      </c>
      <c r="V399" s="38">
        <f t="shared" si="19"/>
        <v>-466.9595737255222</v>
      </c>
      <c r="W399" s="38">
        <f t="shared" si="20"/>
        <v>-4.1323856081902051</v>
      </c>
    </row>
    <row r="400" spans="1:23" x14ac:dyDescent="0.25">
      <c r="A400" s="7" t="s">
        <v>948</v>
      </c>
      <c r="B400" s="7" t="s">
        <v>864</v>
      </c>
      <c r="C400" s="7" t="s">
        <v>949</v>
      </c>
      <c r="D400" s="20">
        <v>3200</v>
      </c>
      <c r="E400" s="20" t="s">
        <v>865</v>
      </c>
      <c r="F400" s="9">
        <v>665</v>
      </c>
      <c r="G400" s="9">
        <v>237</v>
      </c>
      <c r="H400" s="10">
        <f t="shared" si="18"/>
        <v>0.35639097744360904</v>
      </c>
      <c r="I400" s="9">
        <v>212</v>
      </c>
      <c r="J400" s="10">
        <f>I400/F400</f>
        <v>0.31879699248120302</v>
      </c>
      <c r="K400" s="11">
        <v>10</v>
      </c>
      <c r="L400" s="12">
        <f>K400/F400</f>
        <v>1.5037593984962405E-2</v>
      </c>
      <c r="M400" s="9">
        <v>47</v>
      </c>
      <c r="N400" s="16">
        <f>M400/F400</f>
        <v>7.067669172932331E-2</v>
      </c>
      <c r="O400" s="15">
        <f>(G400+I400+K400)*0.3/F400+M400*0.1/F400</f>
        <v>0.21413533834586465</v>
      </c>
      <c r="P400" s="36">
        <f>43000000*(O400*F400)/SUMPRODUCT($F$4:$F$964,$O$4:$O$964)</f>
        <v>66799.694409289397</v>
      </c>
      <c r="Q400" s="36">
        <f>P400/F400</f>
        <v>100.45066828464572</v>
      </c>
      <c r="R400" s="15">
        <f>(0.3*IF(H400&lt;=$H$968,H400*F400,$H$968*F400)+0.3*IF(J400&lt;=$J$968,J400*F400,$J$968*F400)+0.3*IF(L400&lt;$L$968,L400*F400,$L$968*F400)+0.1*IF(N400&lt;$N$968,N400*F400,$N$968*F400))/F400</f>
        <v>0.21413533834586462</v>
      </c>
      <c r="S400" s="37">
        <f>43000000*(R400*F400)/SUMPRODUCT($R$4:$R$964,$F$4:$F$964)</f>
        <v>68629.73340053414</v>
      </c>
      <c r="T400" s="38">
        <f>S400/F400</f>
        <v>103.20260661734457</v>
      </c>
      <c r="U400" s="38">
        <f>43000000*F400/SUM($F$4:$F$964)</f>
        <v>65889.374056707034</v>
      </c>
      <c r="V400" s="38">
        <f t="shared" si="19"/>
        <v>-2740.3593438271055</v>
      </c>
      <c r="W400" s="38">
        <f t="shared" si="20"/>
        <v>-4.1208411185367453</v>
      </c>
    </row>
    <row r="401" spans="1:23" x14ac:dyDescent="0.25">
      <c r="A401" s="7" t="s">
        <v>950</v>
      </c>
      <c r="B401" s="7" t="s">
        <v>951</v>
      </c>
      <c r="C401" s="7" t="s">
        <v>37</v>
      </c>
      <c r="D401" s="8">
        <v>3290</v>
      </c>
      <c r="E401" s="8" t="s">
        <v>603</v>
      </c>
      <c r="F401" s="9">
        <v>302</v>
      </c>
      <c r="G401" s="9">
        <v>77</v>
      </c>
      <c r="H401" s="10">
        <f t="shared" si="18"/>
        <v>0.25496688741721857</v>
      </c>
      <c r="I401" s="9">
        <v>103</v>
      </c>
      <c r="J401" s="10">
        <f>I401/F401</f>
        <v>0.34105960264900664</v>
      </c>
      <c r="K401" s="11">
        <v>23</v>
      </c>
      <c r="L401" s="12">
        <f>K401/F401</f>
        <v>7.6158940397350994E-2</v>
      </c>
      <c r="M401" s="9">
        <v>34</v>
      </c>
      <c r="N401" s="16">
        <f>M401/F401</f>
        <v>0.11258278145695365</v>
      </c>
      <c r="O401" s="15">
        <f>(G401+I401+K401)*0.3/F401+M401*0.1/F401</f>
        <v>0.21291390728476819</v>
      </c>
      <c r="P401" s="36">
        <f>43000000*(O401*F401)/SUMPRODUCT($F$4:$F$964,$O$4:$O$964)</f>
        <v>30163.064259250761</v>
      </c>
      <c r="Q401" s="36">
        <f>P401/F401</f>
        <v>99.877696222684634</v>
      </c>
      <c r="R401" s="15">
        <f>(0.3*IF(H401&lt;=$H$968,H401*F401,$H$968*F401)+0.3*IF(J401&lt;=$J$968,J401*F401,$J$968*F401)+0.3*IF(L401&lt;$L$968,L401*F401,$L$968*F401)+0.1*IF(N401&lt;$N$968,N401*F401,$N$968*F401))/F401</f>
        <v>0.21291390728476819</v>
      </c>
      <c r="S401" s="37">
        <f>43000000*(R401*F401)/SUMPRODUCT($R$4:$R$964,$F$4:$F$964)</f>
        <v>30989.409112741192</v>
      </c>
      <c r="T401" s="38">
        <f>S401/F401</f>
        <v>102.61393745940792</v>
      </c>
      <c r="U401" s="38">
        <f>43000000*F401/SUM($F$4:$F$964)</f>
        <v>29922.693180639882</v>
      </c>
      <c r="V401" s="38">
        <f t="shared" si="19"/>
        <v>-1066.7159321013096</v>
      </c>
      <c r="W401" s="38">
        <f t="shared" si="20"/>
        <v>-3.5321719606000954</v>
      </c>
    </row>
    <row r="402" spans="1:23" x14ac:dyDescent="0.25">
      <c r="A402" s="7" t="s">
        <v>952</v>
      </c>
      <c r="B402" s="7" t="s">
        <v>856</v>
      </c>
      <c r="C402" s="7" t="s">
        <v>408</v>
      </c>
      <c r="D402" s="8">
        <v>8301</v>
      </c>
      <c r="E402" s="8" t="s">
        <v>364</v>
      </c>
      <c r="F402" s="9">
        <v>529</v>
      </c>
      <c r="G402" s="9">
        <v>200</v>
      </c>
      <c r="H402" s="10">
        <f t="shared" si="18"/>
        <v>0.3780718336483932</v>
      </c>
      <c r="I402" s="9">
        <v>141</v>
      </c>
      <c r="J402" s="10">
        <f>I402/F402</f>
        <v>0.26654064272211719</v>
      </c>
      <c r="K402" s="11">
        <v>10</v>
      </c>
      <c r="L402" s="12">
        <f>K402/F402</f>
        <v>1.890359168241966E-2</v>
      </c>
      <c r="M402" s="9">
        <v>71</v>
      </c>
      <c r="N402" s="16">
        <f>M402/F402</f>
        <v>0.13421550094517959</v>
      </c>
      <c r="O402" s="15">
        <f>(G402+I402+K402)*0.3/F402+M402*0.1/F402</f>
        <v>0.21247637051039697</v>
      </c>
      <c r="P402" s="36">
        <f>43000000*(O402*F402)/SUMPRODUCT($F$4:$F$964,$O$4:$O$964)</f>
        <v>52726.725081489669</v>
      </c>
      <c r="Q402" s="36">
        <f>P402/F402</f>
        <v>99.672448169167609</v>
      </c>
      <c r="R402" s="15">
        <f>(0.3*IF(H402&lt;=$H$968,H402*F402,$H$968*F402)+0.3*IF(J402&lt;=$J$968,J402*F402,$J$968*F402)+0.3*IF(L402&lt;$L$968,L402*F402,$L$968*F402)+0.1*IF(N402&lt;$N$968,N402*F402,$N$968*F402))/F402</f>
        <v>0.21247637051039697</v>
      </c>
      <c r="S402" s="37">
        <f>43000000*(R402*F402)/SUMPRODUCT($R$4:$R$964,$F$4:$F$964)</f>
        <v>54171.222150421621</v>
      </c>
      <c r="T402" s="38">
        <f>S402/F402</f>
        <v>102.40306644692178</v>
      </c>
      <c r="U402" s="38">
        <f>43000000*F402/SUM($F$4:$F$964)</f>
        <v>52414.253948869198</v>
      </c>
      <c r="V402" s="38">
        <f t="shared" si="19"/>
        <v>-1756.9682015524231</v>
      </c>
      <c r="W402" s="38">
        <f t="shared" si="20"/>
        <v>-3.3213009481139579</v>
      </c>
    </row>
    <row r="403" spans="1:23" x14ac:dyDescent="0.25">
      <c r="A403" s="7" t="s">
        <v>953</v>
      </c>
      <c r="B403" s="7" t="s">
        <v>954</v>
      </c>
      <c r="C403" s="7" t="s">
        <v>955</v>
      </c>
      <c r="D403" s="8">
        <v>8800</v>
      </c>
      <c r="E403" s="8" t="s">
        <v>234</v>
      </c>
      <c r="F403" s="9">
        <v>271.5</v>
      </c>
      <c r="G403" s="9">
        <v>112.5</v>
      </c>
      <c r="H403" s="10">
        <f t="shared" si="18"/>
        <v>0.4143646408839779</v>
      </c>
      <c r="I403" s="9">
        <v>62</v>
      </c>
      <c r="J403" s="10">
        <f>I403/F403</f>
        <v>0.2283609576427256</v>
      </c>
      <c r="K403" s="11">
        <v>9</v>
      </c>
      <c r="L403" s="12">
        <f>K403/F403</f>
        <v>3.3149171270718231E-2</v>
      </c>
      <c r="M403" s="9">
        <v>25.5</v>
      </c>
      <c r="N403" s="16">
        <f>M403/F403</f>
        <v>9.3922651933701654E-2</v>
      </c>
      <c r="O403" s="15">
        <f>(G403+I403+K403)*0.3/F403+M403*0.1/F403</f>
        <v>0.21215469613259666</v>
      </c>
      <c r="P403" s="36">
        <f>43000000*(O403*F403)/SUMPRODUCT($F$4:$F$964,$O$4:$O$964)</f>
        <v>27020.101109375482</v>
      </c>
      <c r="Q403" s="36">
        <f>P403/F403</f>
        <v>99.521551047423515</v>
      </c>
      <c r="R403" s="15">
        <f>(0.3*IF(H403&lt;=$H$968,H403*F403,$H$968*F403)+0.3*IF(J403&lt;=$J$968,J403*F403,$J$968*F403)+0.3*IF(L403&lt;$L$968,L403*F403,$L$968*F403)+0.1*IF(N403&lt;$N$968,N403*F403,$N$968*F403))/F403</f>
        <v>0.21215469613259666</v>
      </c>
      <c r="S403" s="37">
        <f>43000000*(R403*F403)/SUMPRODUCT($R$4:$R$964,$F$4:$F$964)</f>
        <v>27760.341600216056</v>
      </c>
      <c r="T403" s="38">
        <f>S403/F403</f>
        <v>102.24803535991181</v>
      </c>
      <c r="U403" s="38">
        <f>43000000*F403/SUM($F$4:$F$964)</f>
        <v>26900.699332926255</v>
      </c>
      <c r="V403" s="38">
        <f t="shared" si="19"/>
        <v>-859.64226728980066</v>
      </c>
      <c r="W403" s="38">
        <f t="shared" si="20"/>
        <v>-3.1662698611039843</v>
      </c>
    </row>
    <row r="404" spans="1:23" x14ac:dyDescent="0.25">
      <c r="A404" s="7" t="s">
        <v>956</v>
      </c>
      <c r="B404" s="7" t="s">
        <v>957</v>
      </c>
      <c r="C404" s="7" t="s">
        <v>37</v>
      </c>
      <c r="D404" s="8">
        <v>2170</v>
      </c>
      <c r="E404" s="8" t="s">
        <v>16</v>
      </c>
      <c r="F404" s="9">
        <v>667</v>
      </c>
      <c r="G404" s="9">
        <v>135</v>
      </c>
      <c r="H404" s="10">
        <f t="shared" si="18"/>
        <v>0.20239880059970014</v>
      </c>
      <c r="I404" s="9">
        <v>175</v>
      </c>
      <c r="J404" s="10">
        <f>I404/F404</f>
        <v>0.26236881559220387</v>
      </c>
      <c r="K404" s="11">
        <v>48</v>
      </c>
      <c r="L404" s="12">
        <f>K404/F404</f>
        <v>7.1964017991004492E-2</v>
      </c>
      <c r="M404" s="9">
        <v>341</v>
      </c>
      <c r="N404" s="16">
        <f>M404/F404</f>
        <v>0.51124437781109444</v>
      </c>
      <c r="O404" s="15">
        <f>(G404+I404+K404)*0.3/F404+M404*0.1/F404</f>
        <v>0.212143928035982</v>
      </c>
      <c r="P404" s="36">
        <f>43000000*(O404*F404)/SUMPRODUCT($F$4:$F$964,$O$4:$O$964)</f>
        <v>66377.505329455409</v>
      </c>
      <c r="Q404" s="36">
        <f>P404/F404</f>
        <v>99.516499744310963</v>
      </c>
      <c r="R404" s="15">
        <f>(0.3*IF(H404&lt;=$H$968,H404*F404,$H$968*F404)+0.3*IF(J404&lt;=$J$968,J404*F404,$J$968*F404)+0.3*IF(L404&lt;$L$968,L404*F404,$L$968*F404)+0.1*IF(N404&lt;$N$968,N404*F404,$N$968*F404))/F404</f>
        <v>0.212143928035982</v>
      </c>
      <c r="S404" s="37">
        <f>43000000*(R404*F404)/SUMPRODUCT($R$4:$R$964,$F$4:$F$964)</f>
        <v>68195.97806303078</v>
      </c>
      <c r="T404" s="38">
        <f>S404/F404</f>
        <v>102.24284567171031</v>
      </c>
      <c r="U404" s="38">
        <f>43000000*F404/SUM($F$4:$F$964)</f>
        <v>66087.537587704646</v>
      </c>
      <c r="V404" s="38">
        <f t="shared" si="19"/>
        <v>-2108.4404753261333</v>
      </c>
      <c r="W404" s="38">
        <f t="shared" si="20"/>
        <v>-3.1610801729024871</v>
      </c>
    </row>
    <row r="405" spans="1:23" x14ac:dyDescent="0.25">
      <c r="A405" s="7" t="s">
        <v>694</v>
      </c>
      <c r="B405" s="7" t="s">
        <v>958</v>
      </c>
      <c r="C405" s="7" t="s">
        <v>40</v>
      </c>
      <c r="D405" s="8">
        <v>8600</v>
      </c>
      <c r="E405" s="8" t="s">
        <v>571</v>
      </c>
      <c r="F405" s="9">
        <v>690</v>
      </c>
      <c r="G405" s="9">
        <v>218</v>
      </c>
      <c r="H405" s="10">
        <f t="shared" si="18"/>
        <v>0.31594202898550727</v>
      </c>
      <c r="I405" s="9">
        <v>251</v>
      </c>
      <c r="J405" s="10">
        <f>I405/F405</f>
        <v>0.36376811594202896</v>
      </c>
      <c r="K405" s="11">
        <v>13</v>
      </c>
      <c r="L405" s="12">
        <f>K405/F405</f>
        <v>1.8840579710144929E-2</v>
      </c>
      <c r="M405" s="9">
        <v>16</v>
      </c>
      <c r="N405" s="16">
        <f>M405/F405</f>
        <v>2.318840579710145E-2</v>
      </c>
      <c r="O405" s="15">
        <f>(G405+I405+K405)*0.3/F405+M405*0.1/F405</f>
        <v>0.21188405797101451</v>
      </c>
      <c r="P405" s="36">
        <f>43000000*(O405*F405)/SUMPRODUCT($F$4:$F$964,$O$4:$O$964)</f>
        <v>68582.270524144042</v>
      </c>
      <c r="Q405" s="36">
        <f>P405/F405</f>
        <v>99.394594962527592</v>
      </c>
      <c r="R405" s="15">
        <f>(0.3*IF(H405&lt;=$H$968,H405*F405,$H$968*F405)+0.3*IF(J405&lt;=$J$968,J405*F405,$J$968*F405)+0.3*IF(L405&lt;$L$968,L405*F405,$L$968*F405)+0.1*IF(N405&lt;$N$968,N405*F405,$N$968*F405))/F405</f>
        <v>0.21188405797101448</v>
      </c>
      <c r="S405" s="37">
        <f>43000000*(R405*F405)/SUMPRODUCT($R$4:$R$964,$F$4:$F$964)</f>
        <v>70461.144825548399</v>
      </c>
      <c r="T405" s="38">
        <f>S405/F405</f>
        <v>102.11760119644696</v>
      </c>
      <c r="U405" s="38">
        <f>43000000*F405/SUM($F$4:$F$964)</f>
        <v>68366.418194177211</v>
      </c>
      <c r="V405" s="38">
        <f t="shared" si="19"/>
        <v>-2094.726631371188</v>
      </c>
      <c r="W405" s="38">
        <f t="shared" si="20"/>
        <v>-3.0358356976391292</v>
      </c>
    </row>
    <row r="406" spans="1:23" x14ac:dyDescent="0.25">
      <c r="A406" s="7" t="s">
        <v>959</v>
      </c>
      <c r="B406" s="7" t="s">
        <v>960</v>
      </c>
      <c r="C406" s="7" t="s">
        <v>47</v>
      </c>
      <c r="D406" s="8">
        <v>3700</v>
      </c>
      <c r="E406" s="8" t="s">
        <v>565</v>
      </c>
      <c r="F406" s="9">
        <v>327</v>
      </c>
      <c r="G406" s="9">
        <v>75</v>
      </c>
      <c r="H406" s="10">
        <f t="shared" si="18"/>
        <v>0.22935779816513763</v>
      </c>
      <c r="I406" s="9">
        <v>97</v>
      </c>
      <c r="J406" s="10">
        <f>I406/F406</f>
        <v>0.29663608562691129</v>
      </c>
      <c r="K406" s="11">
        <v>48</v>
      </c>
      <c r="L406" s="12">
        <f>K406/F406</f>
        <v>0.14678899082568808</v>
      </c>
      <c r="M406" s="9">
        <v>32</v>
      </c>
      <c r="N406" s="16">
        <f>M406/F406</f>
        <v>9.7859327217125383E-2</v>
      </c>
      <c r="O406" s="15">
        <f>(G406+I406+K406)*0.3/F406+M406*0.1/F406</f>
        <v>0.21162079510703366</v>
      </c>
      <c r="P406" s="36">
        <f>43000000*(O406*F406)/SUMPRODUCT($F$4:$F$964,$O$4:$O$964)</f>
        <v>32461.649249458053</v>
      </c>
      <c r="Q406" s="36">
        <f>P406/F406</f>
        <v>99.271098622195879</v>
      </c>
      <c r="R406" s="15">
        <f>(0.3*IF(H406&lt;=$H$968,H406*F406,$H$968*F406)+0.3*IF(J406&lt;=$J$968,J406*F406,$J$968*F406)+0.3*IF(L406&lt;$L$968,L406*F406,$L$968*F406)+0.1*IF(N406&lt;$N$968,N406*F406,$N$968*F406))/F406</f>
        <v>0.21162079510703366</v>
      </c>
      <c r="S406" s="37">
        <f>43000000*(R406*F406)/SUMPRODUCT($R$4:$R$964,$F$4:$F$964)</f>
        <v>33350.965950259575</v>
      </c>
      <c r="T406" s="38">
        <f>S406/F406</f>
        <v>101.99072156042683</v>
      </c>
      <c r="U406" s="38">
        <f>43000000*F406/SUM($F$4:$F$964)</f>
        <v>32399.737318110074</v>
      </c>
      <c r="V406" s="38">
        <f t="shared" si="19"/>
        <v>-951.22863214950121</v>
      </c>
      <c r="W406" s="38">
        <f t="shared" si="20"/>
        <v>-2.9089560616190084</v>
      </c>
    </row>
    <row r="407" spans="1:23" x14ac:dyDescent="0.25">
      <c r="A407" s="7" t="s">
        <v>961</v>
      </c>
      <c r="B407" s="7" t="s">
        <v>962</v>
      </c>
      <c r="C407" s="7" t="s">
        <v>105</v>
      </c>
      <c r="D407" s="8">
        <v>9220</v>
      </c>
      <c r="E407" s="8" t="s">
        <v>261</v>
      </c>
      <c r="F407" s="9">
        <v>234</v>
      </c>
      <c r="G407" s="9">
        <v>59</v>
      </c>
      <c r="H407" s="10">
        <f t="shared" si="18"/>
        <v>0.25213675213675213</v>
      </c>
      <c r="I407" s="9">
        <v>65</v>
      </c>
      <c r="J407" s="10">
        <f>I407/F407</f>
        <v>0.27777777777777779</v>
      </c>
      <c r="K407" s="11">
        <v>16</v>
      </c>
      <c r="L407" s="12">
        <f>K407/F407</f>
        <v>6.8376068376068383E-2</v>
      </c>
      <c r="M407" s="9">
        <v>72</v>
      </c>
      <c r="N407" s="16">
        <f>M407/F407</f>
        <v>0.30769230769230771</v>
      </c>
      <c r="O407" s="15">
        <f>(G407+I407+K407)*0.3/F407+M407*0.1/F407</f>
        <v>0.21025641025641026</v>
      </c>
      <c r="P407" s="36">
        <f>43000000*(O407*F407)/SUMPRODUCT($F$4:$F$964,$O$4:$O$964)</f>
        <v>23079.669697591566</v>
      </c>
      <c r="Q407" s="36">
        <f>P407/F407</f>
        <v>98.631067083724645</v>
      </c>
      <c r="R407" s="15">
        <f>(0.3*IF(H407&lt;=$H$968,H407*F407,$H$968*F407)+0.3*IF(J407&lt;=$J$968,J407*F407,$J$968*F407)+0.3*IF(L407&lt;$L$968,L407*F407,$L$968*F407)+0.1*IF(N407&lt;$N$968,N407*F407,$N$968*F407))/F407</f>
        <v>0.21025641025641026</v>
      </c>
      <c r="S407" s="37">
        <f>43000000*(R407*F407)/SUMPRODUCT($R$4:$R$964,$F$4:$F$964)</f>
        <v>23711.958450184553</v>
      </c>
      <c r="T407" s="38">
        <f>S407/F407</f>
        <v>101.33315577001946</v>
      </c>
      <c r="U407" s="38">
        <f>43000000*F407/SUM($F$4:$F$964)</f>
        <v>23185.133126720968</v>
      </c>
      <c r="V407" s="38">
        <f t="shared" si="19"/>
        <v>-526.82532346358494</v>
      </c>
      <c r="W407" s="38">
        <f t="shared" si="20"/>
        <v>-2.2513902712116334</v>
      </c>
    </row>
    <row r="408" spans="1:23" x14ac:dyDescent="0.25">
      <c r="A408" s="7" t="s">
        <v>178</v>
      </c>
      <c r="B408" s="7" t="s">
        <v>924</v>
      </c>
      <c r="C408" s="7" t="s">
        <v>40</v>
      </c>
      <c r="D408" s="8">
        <v>1500</v>
      </c>
      <c r="E408" s="8" t="s">
        <v>387</v>
      </c>
      <c r="F408" s="9">
        <v>1592</v>
      </c>
      <c r="G408" s="9">
        <v>393</v>
      </c>
      <c r="H408" s="10">
        <f t="shared" si="18"/>
        <v>0.24685929648241206</v>
      </c>
      <c r="I408" s="9">
        <v>343</v>
      </c>
      <c r="J408" s="10">
        <f>I408/F408</f>
        <v>0.21545226130653267</v>
      </c>
      <c r="K408" s="11">
        <v>271</v>
      </c>
      <c r="L408" s="12">
        <f>K408/F408</f>
        <v>0.17022613065326633</v>
      </c>
      <c r="M408" s="9">
        <v>308</v>
      </c>
      <c r="N408" s="16">
        <f>M408/F408</f>
        <v>0.19346733668341709</v>
      </c>
      <c r="O408" s="15">
        <f>(G408+I408+K408)*0.3/F408+M408*0.1/F408</f>
        <v>0.20910804020100501</v>
      </c>
      <c r="P408" s="36">
        <f>43000000*(O408*F408)/SUMPRODUCT($F$4:$F$964,$O$4:$O$964)</f>
        <v>156163.04964081768</v>
      </c>
      <c r="Q408" s="36">
        <f>P408/F408</f>
        <v>98.092367864835225</v>
      </c>
      <c r="R408" s="15">
        <f>(0.3*IF(H408&lt;=$H$968,H408*F408,$H$968*F408)+0.3*IF(J408&lt;=$J$968,J408*F408,$J$968*F408)+0.3*IF(L408&lt;$L$968,L408*F408,$L$968*F408)+0.1*IF(N408&lt;$N$968,N408*F408,$N$968*F408))/F408</f>
        <v>0.20910804020100501</v>
      </c>
      <c r="S408" s="37">
        <f>43000000*(R408*F408)/SUMPRODUCT($R$4:$R$964,$F$4:$F$964)</f>
        <v>160441.27983874871</v>
      </c>
      <c r="T408" s="38">
        <f>S408/F408</f>
        <v>100.77969839117381</v>
      </c>
      <c r="U408" s="38">
        <f>43000000*F408/SUM($F$4:$F$964)</f>
        <v>157738.17067410165</v>
      </c>
      <c r="V408" s="38">
        <f t="shared" si="19"/>
        <v>-2703.1091646470595</v>
      </c>
      <c r="W408" s="38">
        <f t="shared" si="20"/>
        <v>-1.6979328923659835</v>
      </c>
    </row>
    <row r="409" spans="1:23" x14ac:dyDescent="0.25">
      <c r="A409" s="7" t="s">
        <v>963</v>
      </c>
      <c r="B409" s="7" t="s">
        <v>964</v>
      </c>
      <c r="C409" s="7" t="s">
        <v>120</v>
      </c>
      <c r="D409" s="8">
        <v>9990</v>
      </c>
      <c r="E409" s="8" t="s">
        <v>965</v>
      </c>
      <c r="F409" s="9">
        <v>77</v>
      </c>
      <c r="G409" s="9">
        <v>19</v>
      </c>
      <c r="H409" s="10">
        <f t="shared" si="18"/>
        <v>0.24675324675324675</v>
      </c>
      <c r="I409" s="9">
        <v>26</v>
      </c>
      <c r="J409" s="10">
        <f>I409/F409</f>
        <v>0.33766233766233766</v>
      </c>
      <c r="K409" s="11">
        <v>4</v>
      </c>
      <c r="L409" s="12">
        <f>K409/F409</f>
        <v>5.1948051948051951E-2</v>
      </c>
      <c r="M409" s="9">
        <v>14</v>
      </c>
      <c r="N409" s="16">
        <f>M409/F409</f>
        <v>0.18181818181818182</v>
      </c>
      <c r="O409" s="15">
        <f>(G409+I409+K409)*0.3/F409+M409*0.1/F409</f>
        <v>0.20909090909090908</v>
      </c>
      <c r="P409" s="36">
        <f>43000000*(O409*F409)/SUMPRODUCT($F$4:$F$964,$O$4:$O$964)</f>
        <v>7552.4935392525222</v>
      </c>
      <c r="Q409" s="36">
        <f>P409/F409</f>
        <v>98.084331678604187</v>
      </c>
      <c r="R409" s="15">
        <f>(0.3*IF(H409&lt;=$H$968,H409*F409,$H$968*F409)+0.3*IF(J409&lt;=$J$968,J409*F409,$J$968*F409)+0.3*IF(L409&lt;$L$968,L409*F409,$L$968*F409)+0.1*IF(N409&lt;$N$968,N409*F409,$N$968*F409))/F409</f>
        <v>0.20909090909090905</v>
      </c>
      <c r="S409" s="37">
        <f>43000000*(R409*F409)/SUMPRODUCT($R$4:$R$964,$F$4:$F$964)</f>
        <v>7759.4010375603903</v>
      </c>
      <c r="T409" s="38">
        <f>S409/F409</f>
        <v>100.77144204623883</v>
      </c>
      <c r="U409" s="38">
        <f>43000000*F409/SUM($F$4:$F$964)</f>
        <v>7629.2959434081822</v>
      </c>
      <c r="V409" s="38">
        <f t="shared" si="19"/>
        <v>-130.10509415220804</v>
      </c>
      <c r="W409" s="38">
        <f t="shared" si="20"/>
        <v>-1.6896765474310058</v>
      </c>
    </row>
    <row r="410" spans="1:23" x14ac:dyDescent="0.25">
      <c r="A410" s="7" t="s">
        <v>966</v>
      </c>
      <c r="B410" s="7" t="s">
        <v>967</v>
      </c>
      <c r="C410" s="7" t="s">
        <v>37</v>
      </c>
      <c r="D410" s="8">
        <v>9050</v>
      </c>
      <c r="E410" s="8" t="s">
        <v>66</v>
      </c>
      <c r="F410" s="9">
        <v>431</v>
      </c>
      <c r="G410" s="9">
        <v>75</v>
      </c>
      <c r="H410" s="10">
        <f t="shared" si="18"/>
        <v>0.1740139211136891</v>
      </c>
      <c r="I410" s="9">
        <v>110</v>
      </c>
      <c r="J410" s="10">
        <f>I410/F410</f>
        <v>0.25522041763341069</v>
      </c>
      <c r="K410" s="11">
        <v>39</v>
      </c>
      <c r="L410" s="12">
        <f>K410/F410</f>
        <v>9.0487238979118326E-2</v>
      </c>
      <c r="M410" s="9">
        <v>227</v>
      </c>
      <c r="N410" s="16">
        <f>M410/F410</f>
        <v>0.52668213457076563</v>
      </c>
      <c r="O410" s="15">
        <f>(G410+I410+K410)*0.3/F410+M410*0.1/F410</f>
        <v>0.20858468677494199</v>
      </c>
      <c r="P410" s="36">
        <f>43000000*(O410*F410)/SUMPRODUCT($F$4:$F$964,$O$4:$O$964)</f>
        <v>42171.998085639862</v>
      </c>
      <c r="Q410" s="36">
        <f>P410/F410</f>
        <v>97.846863307749103</v>
      </c>
      <c r="R410" s="15">
        <f>(0.3*IF(H410&lt;=$H$968,H410*F410,$H$968*F410)+0.3*IF(J410&lt;=$J$968,J410*F410,$J$968*F410)+0.3*IF(L410&lt;$L$968,L410*F410,$L$968*F410)+0.1*IF(N410&lt;$N$968,N410*F410,$N$968*F410))/F410</f>
        <v>0.20858468677494202</v>
      </c>
      <c r="S410" s="37">
        <f>43000000*(R410*F410)/SUMPRODUCT($R$4:$R$964,$F$4:$F$964)</f>
        <v>43327.338712837227</v>
      </c>
      <c r="T410" s="38">
        <f>S410/F410</f>
        <v>100.52746801122326</v>
      </c>
      <c r="U410" s="38">
        <f>43000000*F410/SUM($F$4:$F$964)</f>
        <v>42704.240929986059</v>
      </c>
      <c r="V410" s="38">
        <f t="shared" si="19"/>
        <v>-623.09778285116772</v>
      </c>
      <c r="W410" s="38">
        <f t="shared" si="20"/>
        <v>-1.445702512415437</v>
      </c>
    </row>
    <row r="411" spans="1:23" x14ac:dyDescent="0.25">
      <c r="A411" s="7" t="s">
        <v>968</v>
      </c>
      <c r="B411" s="7" t="s">
        <v>969</v>
      </c>
      <c r="C411" s="7" t="s">
        <v>970</v>
      </c>
      <c r="D411" s="8">
        <v>8400</v>
      </c>
      <c r="E411" s="8" t="s">
        <v>273</v>
      </c>
      <c r="F411" s="9">
        <v>294</v>
      </c>
      <c r="G411" s="9">
        <v>61</v>
      </c>
      <c r="H411" s="10">
        <f t="shared" si="18"/>
        <v>0.20748299319727892</v>
      </c>
      <c r="I411" s="9">
        <v>75</v>
      </c>
      <c r="J411" s="10">
        <f>I411/F411</f>
        <v>0.25510204081632654</v>
      </c>
      <c r="K411" s="11">
        <v>38</v>
      </c>
      <c r="L411" s="12">
        <f>K411/F411</f>
        <v>0.12925170068027211</v>
      </c>
      <c r="M411" s="9">
        <v>89</v>
      </c>
      <c r="N411" s="16">
        <f>M411/F411</f>
        <v>0.30272108843537415</v>
      </c>
      <c r="O411" s="15">
        <f>(G411+I411+K411)*0.3/F411+M411*0.1/F411</f>
        <v>0.20782312925170068</v>
      </c>
      <c r="P411" s="36">
        <f>43000000*(O411*F411)/SUMPRODUCT($F$4:$F$964,$O$4:$O$964)</f>
        <v>28661.947530952126</v>
      </c>
      <c r="Q411" s="36">
        <f>P411/F411</f>
        <v>97.489617452218113</v>
      </c>
      <c r="R411" s="15">
        <f>(0.3*IF(H411&lt;=$H$968,H411*F411,$H$968*F411)+0.3*IF(J411&lt;=$J$968,J411*F411,$J$968*F411)+0.3*IF(L411&lt;$L$968,L411*F411,$L$968*F411)+0.1*IF(N411&lt;$N$968,N411*F411,$N$968*F411))/F411</f>
        <v>0.20782312925170066</v>
      </c>
      <c r="S411" s="37">
        <f>43000000*(R411*F411)/SUMPRODUCT($R$4:$R$964,$F$4:$F$964)</f>
        <v>29447.167912729183</v>
      </c>
      <c r="T411" s="38">
        <f>S411/F411</f>
        <v>100.16043507731014</v>
      </c>
      <c r="U411" s="38">
        <f>43000000*F411/SUM($F$4:$F$964)</f>
        <v>29130.039056649424</v>
      </c>
      <c r="V411" s="38">
        <f t="shared" si="19"/>
        <v>-317.12885607975841</v>
      </c>
      <c r="W411" s="38">
        <f t="shared" si="20"/>
        <v>-1.0786695785023142</v>
      </c>
    </row>
    <row r="412" spans="1:23" x14ac:dyDescent="0.25">
      <c r="A412" s="7" t="s">
        <v>971</v>
      </c>
      <c r="B412" s="7" t="s">
        <v>972</v>
      </c>
      <c r="C412" s="7" t="s">
        <v>44</v>
      </c>
      <c r="D412" s="8">
        <v>2200</v>
      </c>
      <c r="E412" s="8" t="s">
        <v>510</v>
      </c>
      <c r="F412" s="9">
        <v>492</v>
      </c>
      <c r="G412" s="9">
        <v>173</v>
      </c>
      <c r="H412" s="10">
        <f t="shared" si="18"/>
        <v>0.3516260162601626</v>
      </c>
      <c r="I412" s="9">
        <v>141</v>
      </c>
      <c r="J412" s="10">
        <f>I412/F412</f>
        <v>0.28658536585365851</v>
      </c>
      <c r="K412" s="11">
        <v>11</v>
      </c>
      <c r="L412" s="12">
        <f>K412/F412</f>
        <v>2.2357723577235773E-2</v>
      </c>
      <c r="M412" s="9">
        <v>47</v>
      </c>
      <c r="N412" s="16">
        <f>M412/F412</f>
        <v>9.5528455284552852E-2</v>
      </c>
      <c r="O412" s="15">
        <f>(G412+I412+K412)*0.3/F412+M412*0.1/F412</f>
        <v>0.20772357723577237</v>
      </c>
      <c r="P412" s="36">
        <f>43000000*(O412*F412)/SUMPRODUCT($F$4:$F$964,$O$4:$O$964)</f>
        <v>47941.915510037761</v>
      </c>
      <c r="Q412" s="36">
        <f>P412/F412</f>
        <v>97.442917703328789</v>
      </c>
      <c r="R412" s="15">
        <f>(0.3*IF(H412&lt;=$H$968,H412*F412,$H$968*F412)+0.3*IF(J412&lt;=$J$968,J412*F412,$J$968*F412)+0.3*IF(L412&lt;$L$968,L412*F412,$L$968*F412)+0.1*IF(N412&lt;$N$968,N412*F412,$N$968*F412))/F412</f>
        <v>0.20772357723577234</v>
      </c>
      <c r="S412" s="37">
        <f>43000000*(R412*F412)/SUMPRODUCT($R$4:$R$964,$F$4:$F$964)</f>
        <v>49255.328325383351</v>
      </c>
      <c r="T412" s="38">
        <f>S412/F412</f>
        <v>100.11245594590112</v>
      </c>
      <c r="U412" s="38">
        <f>43000000*F412/SUM($F$4:$F$964)</f>
        <v>48748.228625413321</v>
      </c>
      <c r="V412" s="38">
        <f t="shared" si="19"/>
        <v>-507.09969997002918</v>
      </c>
      <c r="W412" s="38">
        <f t="shared" si="20"/>
        <v>-1.0306904470932921</v>
      </c>
    </row>
    <row r="413" spans="1:23" x14ac:dyDescent="0.25">
      <c r="A413" s="7" t="s">
        <v>973</v>
      </c>
      <c r="B413" s="7" t="s">
        <v>645</v>
      </c>
      <c r="C413" s="7" t="s">
        <v>646</v>
      </c>
      <c r="D413" s="8">
        <v>3980</v>
      </c>
      <c r="E413" s="8" t="s">
        <v>647</v>
      </c>
      <c r="F413" s="9">
        <v>356</v>
      </c>
      <c r="G413" s="9">
        <v>98</v>
      </c>
      <c r="H413" s="10">
        <f t="shared" si="18"/>
        <v>0.2752808988764045</v>
      </c>
      <c r="I413" s="9">
        <v>122</v>
      </c>
      <c r="J413" s="10">
        <f>I413/F413</f>
        <v>0.34269662921348315</v>
      </c>
      <c r="K413" s="11">
        <v>20</v>
      </c>
      <c r="L413" s="12">
        <f>K413/F413</f>
        <v>5.6179775280898875E-2</v>
      </c>
      <c r="M413" s="9">
        <v>19</v>
      </c>
      <c r="N413" s="16">
        <f>M413/F413</f>
        <v>5.3370786516853931E-2</v>
      </c>
      <c r="O413" s="15">
        <f>(G413+I413+K413)*0.3/F413+M413*0.1/F413</f>
        <v>0.20758426966292134</v>
      </c>
      <c r="P413" s="36">
        <f>43000000*(O413*F413)/SUMPRODUCT($F$4:$F$964,$O$4:$O$964)</f>
        <v>34666.414444146685</v>
      </c>
      <c r="Q413" s="36">
        <f>P413/F413</f>
        <v>97.377568663333392</v>
      </c>
      <c r="R413" s="15">
        <f>(0.3*IF(H413&lt;=$H$968,H413*F413,$H$968*F413)+0.3*IF(J413&lt;=$J$968,J413*F413,$J$968*F413)+0.3*IF(L413&lt;$L$968,L413*F413,$L$968*F413)+0.1*IF(N413&lt;$N$968,N413*F413,$N$968*F413))/F413</f>
        <v>0.20758426966292137</v>
      </c>
      <c r="S413" s="37">
        <f>43000000*(R413*F413)/SUMPRODUCT($R$4:$R$964,$F$4:$F$964)</f>
        <v>35616.132712777209</v>
      </c>
      <c r="T413" s="38">
        <f>S413/F413</f>
        <v>100.04531660892475</v>
      </c>
      <c r="U413" s="38">
        <f>43000000*F413/SUM($F$4:$F$964)</f>
        <v>35273.108517575492</v>
      </c>
      <c r="V413" s="38">
        <f t="shared" si="19"/>
        <v>-343.02419520171679</v>
      </c>
      <c r="W413" s="38">
        <f t="shared" si="20"/>
        <v>-0.96355111011692429</v>
      </c>
    </row>
    <row r="414" spans="1:23" x14ac:dyDescent="0.25">
      <c r="A414" s="7" t="s">
        <v>974</v>
      </c>
      <c r="B414" s="7" t="s">
        <v>975</v>
      </c>
      <c r="C414" s="7" t="s">
        <v>255</v>
      </c>
      <c r="D414" s="8">
        <v>8400</v>
      </c>
      <c r="E414" s="8" t="s">
        <v>273</v>
      </c>
      <c r="F414" s="9">
        <v>1638.5</v>
      </c>
      <c r="G414" s="9">
        <v>463</v>
      </c>
      <c r="H414" s="10">
        <f t="shared" si="18"/>
        <v>0.28257552639609401</v>
      </c>
      <c r="I414" s="9">
        <v>422.5</v>
      </c>
      <c r="J414" s="10">
        <f>I414/F414</f>
        <v>0.25785779676533416</v>
      </c>
      <c r="K414" s="11">
        <v>99.5</v>
      </c>
      <c r="L414" s="12">
        <f>K414/F414</f>
        <v>6.0726274031126029E-2</v>
      </c>
      <c r="M414" s="9">
        <v>440.5</v>
      </c>
      <c r="N414" s="16">
        <f>M414/F414</f>
        <v>0.2688434543790052</v>
      </c>
      <c r="O414" s="15">
        <f>(G414+I414+K414)*0.3/F414+M414*0.1/F414</f>
        <v>0.20723222459566679</v>
      </c>
      <c r="P414" s="36">
        <f>43000000*(O414*F414)/SUMPRODUCT($F$4:$F$964,$O$4:$O$964)</f>
        <v>159282.55784181331</v>
      </c>
      <c r="Q414" s="36">
        <f>P414/F414</f>
        <v>97.21242468221746</v>
      </c>
      <c r="R414" s="15">
        <f>(0.3*IF(H414&lt;=$H$968,H414*F414,$H$968*F414)+0.3*IF(J414&lt;=$J$968,J414*F414,$J$968*F414)+0.3*IF(L414&lt;$L$968,L414*F414,$L$968*F414)+0.1*IF(N414&lt;$N$968,N414*F414,$N$968*F414))/F414</f>
        <v>0.20723222459566679</v>
      </c>
      <c r="S414" s="37">
        <f>43000000*(R414*F414)/SUMPRODUCT($R$4:$R$964,$F$4:$F$964)</f>
        <v>163646.24983252367</v>
      </c>
      <c r="T414" s="38">
        <f>S414/F414</f>
        <v>99.875648356743156</v>
      </c>
      <c r="U414" s="38">
        <f>43000000*F414/SUM($F$4:$F$964)</f>
        <v>162345.47276979618</v>
      </c>
      <c r="V414" s="38">
        <f t="shared" si="19"/>
        <v>-1300.7770627274876</v>
      </c>
      <c r="W414" s="38">
        <f t="shared" si="20"/>
        <v>-0.79388285793532987</v>
      </c>
    </row>
    <row r="415" spans="1:23" x14ac:dyDescent="0.25">
      <c r="A415" s="7" t="s">
        <v>976</v>
      </c>
      <c r="B415" s="7" t="s">
        <v>977</v>
      </c>
      <c r="C415" s="7" t="s">
        <v>867</v>
      </c>
      <c r="D415" s="8">
        <v>2000</v>
      </c>
      <c r="E415" s="8" t="s">
        <v>16</v>
      </c>
      <c r="F415" s="9">
        <v>141</v>
      </c>
      <c r="G415" s="9">
        <v>19</v>
      </c>
      <c r="H415" s="10">
        <f t="shared" si="18"/>
        <v>0.13475177304964539</v>
      </c>
      <c r="I415" s="9">
        <v>25</v>
      </c>
      <c r="J415" s="10">
        <f>I415/F415</f>
        <v>0.1773049645390071</v>
      </c>
      <c r="K415" s="11">
        <v>28</v>
      </c>
      <c r="L415" s="12">
        <f>K415/F415</f>
        <v>0.19858156028368795</v>
      </c>
      <c r="M415" s="9">
        <v>76</v>
      </c>
      <c r="N415" s="16">
        <f>M415/F415</f>
        <v>0.53900709219858156</v>
      </c>
      <c r="O415" s="15">
        <f>(G415+I415+K415)*0.3/F415+M415*0.1/F415</f>
        <v>0.20709219858156025</v>
      </c>
      <c r="P415" s="36">
        <f>43000000*(O415*F415)/SUMPRODUCT($F$4:$F$964,$O$4:$O$964)</f>
        <v>13697.690145725071</v>
      </c>
      <c r="Q415" s="36">
        <f>P415/F415</f>
        <v>97.146738622163625</v>
      </c>
      <c r="R415" s="15">
        <f>(0.3*IF(H415&lt;=$H$968,H415*F415,$H$968*F415)+0.3*IF(J415&lt;=$J$968,J415*F415,$J$968*F415)+0.3*IF(L415&lt;$L$968,L415*F415,$L$968*F415)+0.1*IF(N415&lt;$N$968,N415*F415,$N$968*F415))/F415</f>
        <v>0.20709219858156031</v>
      </c>
      <c r="S415" s="37">
        <f>43000000*(R415*F415)/SUMPRODUCT($R$4:$R$964,$F$4:$F$964)</f>
        <v>14072.950950109533</v>
      </c>
      <c r="T415" s="38">
        <f>S415/F415</f>
        <v>99.80816276673427</v>
      </c>
      <c r="U415" s="38">
        <f>43000000*F415/SUM($F$4:$F$964)</f>
        <v>13970.528935331866</v>
      </c>
      <c r="V415" s="38">
        <f t="shared" si="19"/>
        <v>-102.42201477766685</v>
      </c>
      <c r="W415" s="38">
        <f t="shared" si="20"/>
        <v>-0.7263972679264441</v>
      </c>
    </row>
    <row r="416" spans="1:23" x14ac:dyDescent="0.25">
      <c r="A416" s="7" t="s">
        <v>978</v>
      </c>
      <c r="B416" s="7" t="s">
        <v>788</v>
      </c>
      <c r="C416" s="7" t="s">
        <v>37</v>
      </c>
      <c r="D416" s="8">
        <v>9200</v>
      </c>
      <c r="E416" s="8" t="s">
        <v>296</v>
      </c>
      <c r="F416" s="9">
        <v>345</v>
      </c>
      <c r="G416" s="9">
        <v>73</v>
      </c>
      <c r="H416" s="10">
        <f t="shared" si="18"/>
        <v>0.21159420289855072</v>
      </c>
      <c r="I416" s="9">
        <v>100</v>
      </c>
      <c r="J416" s="10">
        <f>I416/F416</f>
        <v>0.28985507246376813</v>
      </c>
      <c r="K416" s="11">
        <v>36</v>
      </c>
      <c r="L416" s="12">
        <f>K416/F416</f>
        <v>0.10434782608695652</v>
      </c>
      <c r="M416" s="9">
        <v>87</v>
      </c>
      <c r="N416" s="16">
        <f>M416/F416</f>
        <v>0.25217391304347825</v>
      </c>
      <c r="O416" s="15">
        <f>(G416+I416+K416)*0.3/F416+M416*0.1/F416</f>
        <v>0.20695652173913043</v>
      </c>
      <c r="P416" s="36">
        <f>43000000*(O416*F416)/SUMPRODUCT($F$4:$F$964,$O$4:$O$964)</f>
        <v>33493.667000163361</v>
      </c>
      <c r="Q416" s="36">
        <f>P416/F416</f>
        <v>97.083092754096697</v>
      </c>
      <c r="R416" s="15">
        <f>(0.3*IF(H416&lt;=$H$968,H416*F416,$H$968*F416)+0.3*IF(J416&lt;=$J$968,J416*F416,$J$968*F416)+0.3*IF(L416&lt;$L$968,L416*F416,$L$968*F416)+0.1*IF(N416&lt;$N$968,N416*F416,$N$968*F416))/F416</f>
        <v>0.2069565217391304</v>
      </c>
      <c r="S416" s="37">
        <f>43000000*(R416*F416)/SUMPRODUCT($R$4:$R$964,$F$4:$F$964)</f>
        <v>34411.256775267822</v>
      </c>
      <c r="T416" s="38">
        <f>S416/F416</f>
        <v>99.742773261645866</v>
      </c>
      <c r="U416" s="38">
        <f>43000000*F416/SUM($F$4:$F$964)</f>
        <v>34183.209097088606</v>
      </c>
      <c r="V416" s="38">
        <f t="shared" si="19"/>
        <v>-228.04767817921675</v>
      </c>
      <c r="W416" s="38">
        <f t="shared" si="20"/>
        <v>-0.66100776283803953</v>
      </c>
    </row>
    <row r="417" spans="1:23" x14ac:dyDescent="0.25">
      <c r="A417" s="7" t="s">
        <v>979</v>
      </c>
      <c r="B417" s="7" t="s">
        <v>980</v>
      </c>
      <c r="C417" s="7" t="s">
        <v>168</v>
      </c>
      <c r="D417" s="8">
        <v>8500</v>
      </c>
      <c r="E417" s="8" t="s">
        <v>190</v>
      </c>
      <c r="F417" s="9">
        <v>581</v>
      </c>
      <c r="G417" s="9">
        <v>189</v>
      </c>
      <c r="H417" s="10">
        <f t="shared" si="18"/>
        <v>0.3253012048192771</v>
      </c>
      <c r="I417" s="9">
        <v>175</v>
      </c>
      <c r="J417" s="10">
        <f>I417/F417</f>
        <v>0.30120481927710846</v>
      </c>
      <c r="K417" s="11">
        <v>11</v>
      </c>
      <c r="L417" s="12">
        <f>K417/F417</f>
        <v>1.8932874354561102E-2</v>
      </c>
      <c r="M417" s="9">
        <v>76</v>
      </c>
      <c r="N417" s="16">
        <f>M417/F417</f>
        <v>0.13080895008605853</v>
      </c>
      <c r="O417" s="15">
        <f>(G417+I417+K417)*0.3/F417+M417*0.1/F417</f>
        <v>0.20671256454388984</v>
      </c>
      <c r="P417" s="36">
        <f>43000000*(O417*F417)/SUMPRODUCT($F$4:$F$964,$O$4:$O$964)</f>
        <v>56338.787208958267</v>
      </c>
      <c r="Q417" s="36">
        <f>P417/F417</f>
        <v>96.968652683232818</v>
      </c>
      <c r="R417" s="15">
        <f>(0.3*IF(H417&lt;=$H$968,H417*F417,$H$968*F417)+0.3*IF(J417&lt;=$J$968,J417*F417,$J$968*F417)+0.3*IF(L417&lt;$L$968,L417*F417,$L$968*F417)+0.1*IF(N417&lt;$N$968,N417*F417,$N$968*F417))/F417</f>
        <v>0.20671256454388984</v>
      </c>
      <c r="S417" s="37">
        <f>43000000*(R417*F417)/SUMPRODUCT($R$4:$R$964,$F$4:$F$964)</f>
        <v>57882.240037950498</v>
      </c>
      <c r="T417" s="38">
        <f>S417/F417</f>
        <v>99.625197999914803</v>
      </c>
      <c r="U417" s="38">
        <f>43000000*F417/SUM($F$4:$F$964)</f>
        <v>57566.505754807193</v>
      </c>
      <c r="V417" s="38">
        <f t="shared" si="19"/>
        <v>-315.73428314330522</v>
      </c>
      <c r="W417" s="38">
        <f t="shared" si="20"/>
        <v>-0.54343250110697738</v>
      </c>
    </row>
    <row r="418" spans="1:23" x14ac:dyDescent="0.25">
      <c r="A418" s="7" t="s">
        <v>676</v>
      </c>
      <c r="B418" s="7" t="s">
        <v>981</v>
      </c>
      <c r="C418" s="7" t="s">
        <v>982</v>
      </c>
      <c r="D418" s="8">
        <v>9900</v>
      </c>
      <c r="E418" s="8" t="s">
        <v>753</v>
      </c>
      <c r="F418" s="9">
        <v>1025</v>
      </c>
      <c r="G418" s="9">
        <v>352</v>
      </c>
      <c r="H418" s="10">
        <f t="shared" si="18"/>
        <v>0.34341463414634149</v>
      </c>
      <c r="I418" s="9">
        <v>264</v>
      </c>
      <c r="J418" s="10">
        <f>I418/F418</f>
        <v>0.2575609756097561</v>
      </c>
      <c r="K418" s="11">
        <v>24</v>
      </c>
      <c r="L418" s="12">
        <f>K418/F418</f>
        <v>2.3414634146341463E-2</v>
      </c>
      <c r="M418" s="9">
        <v>187</v>
      </c>
      <c r="N418" s="16">
        <f>M418/F418</f>
        <v>0.1824390243902439</v>
      </c>
      <c r="O418" s="15">
        <f>(G418+I418+K418)*0.3/F418+M418*0.1/F418</f>
        <v>0.20556097560975609</v>
      </c>
      <c r="P418" s="36">
        <f>43000000*(O418*F418)/SUMPRODUCT($F$4:$F$964,$O$4:$O$964)</f>
        <v>98839.154578913469</v>
      </c>
      <c r="Q418" s="36">
        <f>P418/F418</f>
        <v>96.4284434916229</v>
      </c>
      <c r="R418" s="15">
        <f>(0.3*IF(H418&lt;=$H$968,H418*F418,$H$968*F418)+0.3*IF(J418&lt;=$J$968,J418*F418,$J$968*F418)+0.3*IF(L418&lt;$L$968,L418*F418,$L$968*F418)+0.1*IF(N418&lt;$N$968,N418*F418,$N$968*F418))/F418</f>
        <v>0.20556097560975609</v>
      </c>
      <c r="S418" s="37">
        <f>43000000*(R418*F418)/SUMPRODUCT($R$4:$R$964,$F$4:$F$964)</f>
        <v>101546.94401329034</v>
      </c>
      <c r="T418" s="38">
        <f>S418/F418</f>
        <v>99.070189281258862</v>
      </c>
      <c r="U418" s="38">
        <f>43000000*F418/SUM($F$4:$F$964)</f>
        <v>101558.80963627776</v>
      </c>
      <c r="V418" s="38">
        <f t="shared" si="19"/>
        <v>11.865622987417737</v>
      </c>
      <c r="W418" s="38">
        <f t="shared" si="20"/>
        <v>1.1576217548963541E-2</v>
      </c>
    </row>
    <row r="419" spans="1:23" x14ac:dyDescent="0.25">
      <c r="A419" s="7" t="s">
        <v>983</v>
      </c>
      <c r="B419" s="7" t="s">
        <v>984</v>
      </c>
      <c r="C419" s="7" t="s">
        <v>260</v>
      </c>
      <c r="D419" s="8">
        <v>2300</v>
      </c>
      <c r="E419" s="8" t="s">
        <v>432</v>
      </c>
      <c r="F419" s="9">
        <v>904</v>
      </c>
      <c r="G419" s="9">
        <v>260</v>
      </c>
      <c r="H419" s="10">
        <f t="shared" si="18"/>
        <v>0.28761061946902655</v>
      </c>
      <c r="I419" s="9">
        <v>199.5</v>
      </c>
      <c r="J419" s="10">
        <f>I419/F419</f>
        <v>0.2206858407079646</v>
      </c>
      <c r="K419" s="11">
        <v>108.5</v>
      </c>
      <c r="L419" s="12">
        <f>K419/F419</f>
        <v>0.12002212389380532</v>
      </c>
      <c r="M419" s="9">
        <v>154</v>
      </c>
      <c r="N419" s="16">
        <f>M419/F419</f>
        <v>0.17035398230088494</v>
      </c>
      <c r="O419" s="15">
        <f>(G419+I419+K419)*0.3/F419+M419*0.1/F419</f>
        <v>0.20553097345132743</v>
      </c>
      <c r="P419" s="36">
        <f>43000000*(O419*F419)/SUMPRODUCT($F$4:$F$964,$O$4:$O$964)</f>
        <v>87158.590036839669</v>
      </c>
      <c r="Q419" s="36">
        <f>P419/F419</f>
        <v>96.414369509778396</v>
      </c>
      <c r="R419" s="15">
        <f>(0.3*IF(H419&lt;=$H$968,H419*F419,$H$968*F419)+0.3*IF(J419&lt;=$J$968,J419*F419,$J$968*F419)+0.3*IF(L419&lt;$L$968,L419*F419,$L$968*F419)+0.1*IF(N419&lt;$N$968,N419*F419,$N$968*F419))/F419</f>
        <v>0.20553097345132743</v>
      </c>
      <c r="S419" s="37">
        <f>43000000*(R419*F419)/SUMPRODUCT($R$4:$R$964,$F$4:$F$964)</f>
        <v>89546.379675696939</v>
      </c>
      <c r="T419" s="38">
        <f>S419/F419</f>
        <v>99.055729729753253</v>
      </c>
      <c r="U419" s="38">
        <f>43000000*F419/SUM($F$4:$F$964)</f>
        <v>89569.916010922039</v>
      </c>
      <c r="V419" s="38">
        <f t="shared" si="19"/>
        <v>23.536335225100629</v>
      </c>
      <c r="W419" s="38">
        <f t="shared" si="20"/>
        <v>2.6035769054573166E-2</v>
      </c>
    </row>
    <row r="420" spans="1:23" x14ac:dyDescent="0.25">
      <c r="A420" s="7" t="s">
        <v>985</v>
      </c>
      <c r="B420" s="7" t="s">
        <v>986</v>
      </c>
      <c r="C420" s="7" t="s">
        <v>987</v>
      </c>
      <c r="D420" s="8">
        <v>1800</v>
      </c>
      <c r="E420" s="8" t="s">
        <v>146</v>
      </c>
      <c r="F420" s="9">
        <v>761</v>
      </c>
      <c r="G420" s="9">
        <v>170</v>
      </c>
      <c r="H420" s="10">
        <f t="shared" si="18"/>
        <v>0.22339027595269381</v>
      </c>
      <c r="I420" s="9">
        <v>197</v>
      </c>
      <c r="J420" s="10">
        <f>I420/F420</f>
        <v>0.2588699080157687</v>
      </c>
      <c r="K420" s="11">
        <v>63</v>
      </c>
      <c r="L420" s="12">
        <f>K420/F420</f>
        <v>8.2785808147174775E-2</v>
      </c>
      <c r="M420" s="9">
        <v>260</v>
      </c>
      <c r="N420" s="16">
        <f>M420/F420</f>
        <v>0.34165571616294349</v>
      </c>
      <c r="O420" s="15">
        <f>(G420+I420+K420)*0.3/F420+M420*0.1/F420</f>
        <v>0.20367936925098554</v>
      </c>
      <c r="P420" s="36">
        <f>43000000*(O420*F420)/SUMPRODUCT($F$4:$F$964,$O$4:$O$964)</f>
        <v>72710.341526965291</v>
      </c>
      <c r="Q420" s="36">
        <f>P420/F420</f>
        <v>95.545783872490532</v>
      </c>
      <c r="R420" s="15">
        <f>(0.3*IF(H420&lt;=$H$968,H420*F420,$H$968*F420)+0.3*IF(J420&lt;=$J$968,J420*F420,$J$968*F420)+0.3*IF(L420&lt;$L$968,L420*F420,$L$968*F420)+0.1*IF(N420&lt;$N$968,N420*F420,$N$968*F420))/F420</f>
        <v>0.20367936925098554</v>
      </c>
      <c r="S420" s="37">
        <f>43000000*(R420*F420)/SUMPRODUCT($R$4:$R$964,$F$4:$F$964)</f>
        <v>74702.308125581418</v>
      </c>
      <c r="T420" s="38">
        <f>S420/F420</f>
        <v>98.163348391039975</v>
      </c>
      <c r="U420" s="38">
        <f>43000000*F420/SUM($F$4:$F$964)</f>
        <v>75401.223544592562</v>
      </c>
      <c r="V420" s="38">
        <f t="shared" si="19"/>
        <v>698.91541901114397</v>
      </c>
      <c r="W420" s="38">
        <f t="shared" si="20"/>
        <v>0.91841710776785135</v>
      </c>
    </row>
    <row r="421" spans="1:23" x14ac:dyDescent="0.25">
      <c r="A421" s="7" t="s">
        <v>988</v>
      </c>
      <c r="B421" s="7" t="s">
        <v>989</v>
      </c>
      <c r="C421" s="7" t="s">
        <v>44</v>
      </c>
      <c r="D421" s="8">
        <v>8800</v>
      </c>
      <c r="E421" s="8" t="s">
        <v>234</v>
      </c>
      <c r="F421" s="9">
        <v>638</v>
      </c>
      <c r="G421" s="9">
        <v>174</v>
      </c>
      <c r="H421" s="10">
        <f t="shared" si="18"/>
        <v>0.27272727272727271</v>
      </c>
      <c r="I421" s="9">
        <v>228</v>
      </c>
      <c r="J421" s="10">
        <f>I421/F421</f>
        <v>0.35736677115987459</v>
      </c>
      <c r="K421" s="11">
        <v>5</v>
      </c>
      <c r="L421" s="12">
        <f>K421/F421</f>
        <v>7.8369905956112845E-3</v>
      </c>
      <c r="M421" s="9">
        <v>74</v>
      </c>
      <c r="N421" s="16">
        <f>M421/F421</f>
        <v>0.11598746081504702</v>
      </c>
      <c r="O421" s="15">
        <f>(G421+I421+K421)*0.3/F421+M421*0.1/F421</f>
        <v>0.20297805642633229</v>
      </c>
      <c r="P421" s="36">
        <f>43000000*(O421*F421)/SUMPRODUCT($F$4:$F$964,$O$4:$O$964)</f>
        <v>60748.317598335518</v>
      </c>
      <c r="Q421" s="36">
        <f>P421/F421</f>
        <v>95.216798743472594</v>
      </c>
      <c r="R421" s="15">
        <f>(0.3*IF(H421&lt;=$H$968,H421*F421,$H$968*F421)+0.3*IF(J421&lt;=$J$968,J421*F421,$J$968*F421)+0.3*IF(L421&lt;$L$968,L421*F421,$L$968*F421)+0.1*IF(N421&lt;$N$968,N421*F421,$N$968*F421))/F421</f>
        <v>0.20297805642633229</v>
      </c>
      <c r="S421" s="37">
        <f>43000000*(R421*F421)/SUMPRODUCT($R$4:$R$964,$F$4:$F$964)</f>
        <v>62412.573562985759</v>
      </c>
      <c r="T421" s="38">
        <f>S421/F421</f>
        <v>97.825350412203377</v>
      </c>
      <c r="U421" s="38">
        <f>43000000*F421/SUM($F$4:$F$964)</f>
        <v>63214.166388239224</v>
      </c>
      <c r="V421" s="38">
        <f t="shared" si="19"/>
        <v>801.59282525346498</v>
      </c>
      <c r="W421" s="38">
        <f t="shared" si="20"/>
        <v>1.2564150866044486</v>
      </c>
    </row>
    <row r="422" spans="1:23" x14ac:dyDescent="0.25">
      <c r="A422" s="7" t="s">
        <v>990</v>
      </c>
      <c r="B422" s="7" t="s">
        <v>515</v>
      </c>
      <c r="C422" s="7" t="s">
        <v>646</v>
      </c>
      <c r="D422" s="8">
        <v>8900</v>
      </c>
      <c r="E422" s="8" t="s">
        <v>484</v>
      </c>
      <c r="F422" s="9">
        <v>503</v>
      </c>
      <c r="G422" s="9">
        <v>141</v>
      </c>
      <c r="H422" s="10">
        <f t="shared" si="18"/>
        <v>0.28031809145129227</v>
      </c>
      <c r="I422" s="9">
        <v>180</v>
      </c>
      <c r="J422" s="10">
        <f>I422/F422</f>
        <v>0.35785288270377735</v>
      </c>
      <c r="K422" s="11">
        <v>13</v>
      </c>
      <c r="L422" s="12">
        <f>K422/F422</f>
        <v>2.584493041749503E-2</v>
      </c>
      <c r="M422" s="9">
        <v>18</v>
      </c>
      <c r="N422" s="16">
        <f>M422/F422</f>
        <v>3.5785288270377733E-2</v>
      </c>
      <c r="O422" s="15">
        <f>(G422+I422+K422)*0.3/F422+M422*0.1/F422</f>
        <v>0.20278330019880716</v>
      </c>
      <c r="P422" s="36">
        <f>43000000*(O422*F422)/SUMPRODUCT($F$4:$F$964,$O$4:$O$964)</f>
        <v>47848.095714519091</v>
      </c>
      <c r="Q422" s="36">
        <f>P422/F422</f>
        <v>95.125438796260624</v>
      </c>
      <c r="R422" s="15">
        <f>(0.3*IF(H422&lt;=$H$968,H422*F422,$H$968*F422)+0.3*IF(J422&lt;=$J$968,J422*F422,$J$968*F422)+0.3*IF(L422&lt;$L$968,L422*F422,$L$968*F422)+0.1*IF(N422&lt;$N$968,N422*F422,$N$968*F422))/F422</f>
        <v>0.20278330019880716</v>
      </c>
      <c r="S422" s="37">
        <f>43000000*(R422*F422)/SUMPRODUCT($R$4:$R$964,$F$4:$F$964)</f>
        <v>49158.938250382605</v>
      </c>
      <c r="T422" s="38">
        <f>S422/F422</f>
        <v>97.731487575313338</v>
      </c>
      <c r="U422" s="38">
        <f>43000000*F422/SUM($F$4:$F$964)</f>
        <v>49838.128045900201</v>
      </c>
      <c r="V422" s="38">
        <f t="shared" si="19"/>
        <v>679.18979551759548</v>
      </c>
      <c r="W422" s="38">
        <f t="shared" si="20"/>
        <v>1.3502779234944882</v>
      </c>
    </row>
    <row r="423" spans="1:23" x14ac:dyDescent="0.25">
      <c r="A423" s="7" t="s">
        <v>991</v>
      </c>
      <c r="B423" s="7" t="s">
        <v>992</v>
      </c>
      <c r="C423" s="7" t="s">
        <v>250</v>
      </c>
      <c r="D423" s="8">
        <v>8200</v>
      </c>
      <c r="E423" s="8" t="s">
        <v>659</v>
      </c>
      <c r="F423" s="9">
        <v>527</v>
      </c>
      <c r="G423" s="9">
        <v>162.5</v>
      </c>
      <c r="H423" s="10">
        <f t="shared" si="18"/>
        <v>0.30834914611005693</v>
      </c>
      <c r="I423" s="9">
        <v>123.5</v>
      </c>
      <c r="J423" s="10">
        <f>I423/F423</f>
        <v>0.23434535104364326</v>
      </c>
      <c r="K423" s="11">
        <v>36.5</v>
      </c>
      <c r="L423" s="12">
        <f>K423/F423</f>
        <v>6.9259962049335863E-2</v>
      </c>
      <c r="M423" s="9">
        <v>99.5</v>
      </c>
      <c r="N423" s="16">
        <f>M423/F423</f>
        <v>0.1888045540796964</v>
      </c>
      <c r="O423" s="15">
        <f>(G423+I423+K423)*0.3/F423+M423*0.1/F423</f>
        <v>0.20246679316888047</v>
      </c>
      <c r="P423" s="36">
        <f>43000000*(O423*F423)/SUMPRODUCT($F$4:$F$964,$O$4:$O$964)</f>
        <v>50052.860909207717</v>
      </c>
      <c r="Q423" s="36">
        <f>P423/F423</f>
        <v>94.976965672120912</v>
      </c>
      <c r="R423" s="15">
        <f>(0.3*IF(H423&lt;=$H$968,H423*F423,$H$968*F423)+0.3*IF(J423&lt;=$J$968,J423*F423,$J$968*F423)+0.3*IF(L423&lt;$L$968,L423*F423,$L$968*F423)+0.1*IF(N423&lt;$N$968,N423*F423,$N$968*F423))/F423</f>
        <v>0.20246679316888047</v>
      </c>
      <c r="S423" s="37">
        <f>43000000*(R423*F423)/SUMPRODUCT($R$4:$R$964,$F$4:$F$964)</f>
        <v>51424.10501290024</v>
      </c>
      <c r="T423" s="38">
        <f>S423/F423</f>
        <v>97.578946893548846</v>
      </c>
      <c r="U423" s="38">
        <f>43000000*F423/SUM($F$4:$F$964)</f>
        <v>52216.090417871586</v>
      </c>
      <c r="V423" s="38">
        <f t="shared" si="19"/>
        <v>791.98540497134672</v>
      </c>
      <c r="W423" s="38">
        <f t="shared" si="20"/>
        <v>1.5028186052589803</v>
      </c>
    </row>
    <row r="424" spans="1:23" x14ac:dyDescent="0.25">
      <c r="A424" s="7" t="s">
        <v>993</v>
      </c>
      <c r="B424" s="7" t="s">
        <v>994</v>
      </c>
      <c r="C424" s="7" t="s">
        <v>995</v>
      </c>
      <c r="D424" s="8">
        <v>9900</v>
      </c>
      <c r="E424" s="8" t="s">
        <v>753</v>
      </c>
      <c r="F424" s="9">
        <v>1061</v>
      </c>
      <c r="G424" s="9">
        <v>307</v>
      </c>
      <c r="H424" s="10">
        <f t="shared" si="18"/>
        <v>0.28934967012252594</v>
      </c>
      <c r="I424" s="9">
        <v>300</v>
      </c>
      <c r="J424" s="10">
        <f>I424/F424</f>
        <v>0.28275212064090482</v>
      </c>
      <c r="K424" s="11">
        <v>37</v>
      </c>
      <c r="L424" s="12">
        <f>K424/F424</f>
        <v>3.4872761545711596E-2</v>
      </c>
      <c r="M424" s="9">
        <v>214</v>
      </c>
      <c r="N424" s="16">
        <f>M424/F424</f>
        <v>0.20169651272384542</v>
      </c>
      <c r="O424" s="15">
        <f>(G424+I424+K424)*0.3/F424+M424*0.1/F424</f>
        <v>0.20226201696512722</v>
      </c>
      <c r="P424" s="36">
        <f>43000000*(O424*F424)/SUMPRODUCT($F$4:$F$964,$O$4:$O$964)</f>
        <v>100668.64059152741</v>
      </c>
      <c r="Q424" s="36">
        <f>P424/F424</f>
        <v>94.880905364304809</v>
      </c>
      <c r="R424" s="15">
        <f>(0.3*IF(H424&lt;=$H$968,H424*F424,$H$968*F424)+0.3*IF(J424&lt;=$J$968,J424*F424,$J$968*F424)+0.3*IF(L424&lt;$L$968,L424*F424,$L$968*F424)+0.1*IF(N424&lt;$N$968,N424*F424,$N$968*F424))/F424</f>
        <v>0.20226201696512724</v>
      </c>
      <c r="S424" s="37">
        <f>43000000*(R424*F424)/SUMPRODUCT($R$4:$R$964,$F$4:$F$964)</f>
        <v>103426.55047580498</v>
      </c>
      <c r="T424" s="38">
        <f>S424/F424</f>
        <v>97.480254925358139</v>
      </c>
      <c r="U424" s="38">
        <f>43000000*F424/SUM($F$4:$F$964)</f>
        <v>105125.75319423483</v>
      </c>
      <c r="V424" s="38">
        <f t="shared" si="19"/>
        <v>1699.2027184298495</v>
      </c>
      <c r="W424" s="38">
        <f t="shared" si="20"/>
        <v>1.6015105734496871</v>
      </c>
    </row>
    <row r="425" spans="1:23" x14ac:dyDescent="0.25">
      <c r="A425" s="7" t="s">
        <v>996</v>
      </c>
      <c r="B425" s="7" t="s">
        <v>997</v>
      </c>
      <c r="C425" s="7" t="s">
        <v>100</v>
      </c>
      <c r="D425" s="8">
        <v>2018</v>
      </c>
      <c r="E425" s="8" t="s">
        <v>16</v>
      </c>
      <c r="F425" s="9">
        <v>708</v>
      </c>
      <c r="G425" s="9">
        <v>78</v>
      </c>
      <c r="H425" s="10">
        <f t="shared" si="18"/>
        <v>0.11016949152542373</v>
      </c>
      <c r="I425" s="9">
        <v>158</v>
      </c>
      <c r="J425" s="10">
        <f>I425/F425</f>
        <v>0.2231638418079096</v>
      </c>
      <c r="K425" s="11">
        <v>52</v>
      </c>
      <c r="L425" s="12">
        <f>K425/F425</f>
        <v>7.3446327683615822E-2</v>
      </c>
      <c r="M425" s="9">
        <v>568</v>
      </c>
      <c r="N425" s="16">
        <f>M425/F425</f>
        <v>0.80225988700564976</v>
      </c>
      <c r="O425" s="15">
        <f>(G425+I425+K425)*0.3/F425+M425*0.1/F425</f>
        <v>0.20225988700564973</v>
      </c>
      <c r="P425" s="36">
        <f>43000000*(O425*F425)/SUMPRODUCT($F$4:$F$964,$O$4:$O$964)</f>
        <v>67174.973591364076</v>
      </c>
      <c r="Q425" s="36">
        <f>P425/F425</f>
        <v>94.87990620249164</v>
      </c>
      <c r="R425" s="15">
        <f>(0.3*IF(H425&lt;=$H$968,H425*F425,$H$968*F425)+0.3*IF(J425&lt;=$J$968,J425*F425,$J$968*F425)+0.3*IF(L425&lt;$L$968,L425*F425,$L$968*F425)+0.1*IF(N425&lt;$N$968,N425*F425,$N$968*F425))/F425</f>
        <v>0.19403883289260096</v>
      </c>
      <c r="S425" s="37">
        <f>43000000*(R425*F425)/SUMPRODUCT($R$4:$R$964,$F$4:$F$964)</f>
        <v>66210.098500738488</v>
      </c>
      <c r="T425" s="38">
        <f>S425/F425</f>
        <v>93.517088277879225</v>
      </c>
      <c r="U425" s="38">
        <f>43000000*F425/SUM($F$4:$F$964)</f>
        <v>70149.889973155761</v>
      </c>
      <c r="V425" s="38">
        <f t="shared" si="19"/>
        <v>3939.7914724172733</v>
      </c>
      <c r="W425" s="38">
        <f t="shared" si="20"/>
        <v>5.5646772209286013</v>
      </c>
    </row>
    <row r="426" spans="1:23" x14ac:dyDescent="0.25">
      <c r="A426" s="7" t="s">
        <v>998</v>
      </c>
      <c r="B426" s="7" t="s">
        <v>999</v>
      </c>
      <c r="C426" s="7" t="s">
        <v>89</v>
      </c>
      <c r="D426" s="8">
        <v>1880</v>
      </c>
      <c r="E426" s="8" t="s">
        <v>1000</v>
      </c>
      <c r="F426" s="9">
        <v>292</v>
      </c>
      <c r="G426" s="9">
        <v>73</v>
      </c>
      <c r="H426" s="10">
        <f t="shared" si="18"/>
        <v>0.25</v>
      </c>
      <c r="I426" s="9">
        <v>71</v>
      </c>
      <c r="J426" s="10">
        <f>I426/F426</f>
        <v>0.24315068493150685</v>
      </c>
      <c r="K426" s="11">
        <v>36</v>
      </c>
      <c r="L426" s="12">
        <f>K426/F426</f>
        <v>0.12328767123287671</v>
      </c>
      <c r="M426" s="9">
        <v>50</v>
      </c>
      <c r="N426" s="16">
        <f>M426/F426</f>
        <v>0.17123287671232876</v>
      </c>
      <c r="O426" s="15">
        <f>(G426+I426+K426)*0.3/F426+M426*0.1/F426</f>
        <v>0.20205479452054792</v>
      </c>
      <c r="P426" s="36">
        <f>43000000*(O426*F426)/SUMPRODUCT($F$4:$F$964,$O$4:$O$964)</f>
        <v>27676.839678006138</v>
      </c>
      <c r="Q426" s="36">
        <f>P426/F426</f>
        <v>94.783697527418283</v>
      </c>
      <c r="R426" s="15">
        <f>(0.3*IF(H426&lt;=$H$968,H426*F426,$H$968*F426)+0.3*IF(J426&lt;=$J$968,J426*F426,$J$968*F426)+0.3*IF(L426&lt;$L$968,L426*F426,$L$968*F426)+0.1*IF(N426&lt;$N$968,N426*F426,$N$968*F426))/F426</f>
        <v>0.20205479452054795</v>
      </c>
      <c r="S426" s="37">
        <f>43000000*(R426*F426)/SUMPRODUCT($R$4:$R$964,$F$4:$F$964)</f>
        <v>28435.072125221312</v>
      </c>
      <c r="T426" s="38">
        <f>S426/F426</f>
        <v>97.380383990483949</v>
      </c>
      <c r="U426" s="38">
        <f>43000000*F426/SUM($F$4:$F$964)</f>
        <v>28931.875525651809</v>
      </c>
      <c r="V426" s="38">
        <f t="shared" si="19"/>
        <v>496.80340043049728</v>
      </c>
      <c r="W426" s="38">
        <f t="shared" si="20"/>
        <v>1.7013815083238768</v>
      </c>
    </row>
    <row r="427" spans="1:23" x14ac:dyDescent="0.25">
      <c r="A427" s="7" t="s">
        <v>325</v>
      </c>
      <c r="B427" s="7" t="s">
        <v>1001</v>
      </c>
      <c r="C427" s="7" t="s">
        <v>207</v>
      </c>
      <c r="D427" s="20">
        <v>8800</v>
      </c>
      <c r="E427" s="20" t="s">
        <v>234</v>
      </c>
      <c r="F427" s="9">
        <v>830</v>
      </c>
      <c r="G427" s="9">
        <v>287</v>
      </c>
      <c r="H427" s="10">
        <f t="shared" si="18"/>
        <v>0.3457831325301205</v>
      </c>
      <c r="I427" s="9">
        <v>244</v>
      </c>
      <c r="J427" s="10">
        <f>I427/F427</f>
        <v>0.29397590361445786</v>
      </c>
      <c r="K427" s="11">
        <v>7</v>
      </c>
      <c r="L427" s="12">
        <f>K427/F427</f>
        <v>8.4337349397590362E-3</v>
      </c>
      <c r="M427" s="9">
        <v>63</v>
      </c>
      <c r="N427" s="16">
        <f>M427/F427</f>
        <v>7.5903614457831323E-2</v>
      </c>
      <c r="O427" s="15">
        <f>(G427+I427+K427)*0.3/F427+M427*0.1/F427</f>
        <v>0.20204819277108432</v>
      </c>
      <c r="P427" s="36">
        <f>43000000*(O427*F427)/SUMPRODUCT($F$4:$F$964,$O$4:$O$964)</f>
        <v>78667.898542400508</v>
      </c>
      <c r="Q427" s="36">
        <f>P427/F427</f>
        <v>94.780600653494588</v>
      </c>
      <c r="R427" s="15">
        <f>(0.3*IF(H427&lt;=$H$968,H427*F427,$H$968*F427)+0.3*IF(J427&lt;=$J$968,J427*F427,$J$968*F427)+0.3*IF(L427&lt;$L$968,L427*F427,$L$968*F427)+0.1*IF(N427&lt;$N$968,N427*F427,$N$968*F427))/F427</f>
        <v>0.20204819277108435</v>
      </c>
      <c r="S427" s="37">
        <f>43000000*(R427*F427)/SUMPRODUCT($R$4:$R$964,$F$4:$F$964)</f>
        <v>80823.077888129061</v>
      </c>
      <c r="T427" s="38">
        <f>S427/F427</f>
        <v>97.377202274854284</v>
      </c>
      <c r="U427" s="38">
        <f>43000000*F427/SUM($F$4:$F$964)</f>
        <v>82237.865364010271</v>
      </c>
      <c r="V427" s="38">
        <f t="shared" si="19"/>
        <v>1414.7874758812104</v>
      </c>
      <c r="W427" s="38">
        <f t="shared" si="20"/>
        <v>1.7045632239535422</v>
      </c>
    </row>
    <row r="428" spans="1:23" x14ac:dyDescent="0.25">
      <c r="A428" s="7" t="s">
        <v>1002</v>
      </c>
      <c r="B428" s="7" t="s">
        <v>1003</v>
      </c>
      <c r="C428" s="7" t="s">
        <v>766</v>
      </c>
      <c r="D428" s="20">
        <v>9240</v>
      </c>
      <c r="E428" s="20" t="s">
        <v>522</v>
      </c>
      <c r="F428" s="9">
        <v>376</v>
      </c>
      <c r="G428" s="9">
        <v>106</v>
      </c>
      <c r="H428" s="10">
        <f t="shared" si="18"/>
        <v>0.28191489361702127</v>
      </c>
      <c r="I428" s="9">
        <v>75</v>
      </c>
      <c r="J428" s="10">
        <f>I428/F428</f>
        <v>0.19946808510638298</v>
      </c>
      <c r="K428" s="11">
        <v>42</v>
      </c>
      <c r="L428" s="12">
        <f>K428/F428</f>
        <v>0.11170212765957446</v>
      </c>
      <c r="M428" s="9">
        <v>90</v>
      </c>
      <c r="N428" s="16">
        <f>M428/F428</f>
        <v>0.23936170212765959</v>
      </c>
      <c r="O428" s="15">
        <f>(G428+I428+K428)*0.3/F428+M428*0.1/F428</f>
        <v>0.20186170212765955</v>
      </c>
      <c r="P428" s="36">
        <f>43000000*(O428*F428)/SUMPRODUCT($F$4:$F$964,$O$4:$O$964)</f>
        <v>35604.612399333324</v>
      </c>
      <c r="Q428" s="36">
        <f>P428/F428</f>
        <v>94.693118083333303</v>
      </c>
      <c r="R428" s="15">
        <f>(0.3*IF(H428&lt;=$H$968,H428*F428,$H$968*F428)+0.3*IF(J428&lt;=$J$968,J428*F428,$J$968*F428)+0.3*IF(L428&lt;$L$968,L428*F428,$L$968*F428)+0.1*IF(N428&lt;$N$968,N428*F428,$N$968*F428))/F428</f>
        <v>0.20186170212765955</v>
      </c>
      <c r="S428" s="37">
        <f>43000000*(R428*F428)/SUMPRODUCT($R$4:$R$964,$F$4:$F$964)</f>
        <v>36580.033462784697</v>
      </c>
      <c r="T428" s="38">
        <f>S428/F428</f>
        <v>97.287323039321009</v>
      </c>
      <c r="U428" s="38">
        <f>43000000*F428/SUM($F$4:$F$964)</f>
        <v>37254.743827551647</v>
      </c>
      <c r="V428" s="38">
        <f t="shared" si="19"/>
        <v>674.71036476695008</v>
      </c>
      <c r="W428" s="38">
        <f t="shared" si="20"/>
        <v>1.7944424594868167</v>
      </c>
    </row>
    <row r="429" spans="1:23" x14ac:dyDescent="0.25">
      <c r="A429" s="7" t="s">
        <v>1004</v>
      </c>
      <c r="B429" s="7" t="s">
        <v>715</v>
      </c>
      <c r="C429" s="7" t="s">
        <v>126</v>
      </c>
      <c r="D429" s="20">
        <v>9300</v>
      </c>
      <c r="E429" s="20" t="s">
        <v>303</v>
      </c>
      <c r="F429" s="9">
        <v>326</v>
      </c>
      <c r="G429" s="9">
        <v>75</v>
      </c>
      <c r="H429" s="10">
        <f t="shared" si="18"/>
        <v>0.23006134969325154</v>
      </c>
      <c r="I429" s="9">
        <v>71</v>
      </c>
      <c r="J429" s="10">
        <f>I429/F429</f>
        <v>0.21779141104294478</v>
      </c>
      <c r="K429" s="11">
        <v>37</v>
      </c>
      <c r="L429" s="12">
        <f>K429/F429</f>
        <v>0.11349693251533742</v>
      </c>
      <c r="M429" s="9">
        <v>107</v>
      </c>
      <c r="N429" s="16">
        <f>M429/F429</f>
        <v>0.32822085889570551</v>
      </c>
      <c r="O429" s="15">
        <f>(G429+I429+K429)*0.3/F429+M429*0.1/F429</f>
        <v>0.20122699386503068</v>
      </c>
      <c r="P429" s="36">
        <f>43000000*(O429*F429)/SUMPRODUCT($F$4:$F$964,$O$4:$O$964)</f>
        <v>30772.892930122078</v>
      </c>
      <c r="Q429" s="36">
        <f>P429/F429</f>
        <v>94.395377086264048</v>
      </c>
      <c r="R429" s="15">
        <f>(0.3*IF(H429&lt;=$H$968,H429*F429,$H$968*F429)+0.3*IF(J429&lt;=$J$968,J429*F429,$J$968*F429)+0.3*IF(L429&lt;$L$968,L429*F429,$L$968*F429)+0.1*IF(N429&lt;$N$968,N429*F429,$N$968*F429))/F429</f>
        <v>0.20122699386503065</v>
      </c>
      <c r="S429" s="37">
        <f>43000000*(R429*F429)/SUMPRODUCT($R$4:$R$964,$F$4:$F$964)</f>
        <v>31615.944600246065</v>
      </c>
      <c r="T429" s="38">
        <f>S429/F429</f>
        <v>96.981425154129028</v>
      </c>
      <c r="U429" s="38">
        <f>43000000*F429/SUM($F$4:$F$964)</f>
        <v>32300.655552611264</v>
      </c>
      <c r="V429" s="38">
        <f t="shared" si="19"/>
        <v>684.71095236519977</v>
      </c>
      <c r="W429" s="38">
        <f t="shared" si="20"/>
        <v>2.1003403446787985</v>
      </c>
    </row>
    <row r="430" spans="1:23" x14ac:dyDescent="0.25">
      <c r="A430" s="7" t="s">
        <v>1005</v>
      </c>
      <c r="B430" s="7" t="s">
        <v>1006</v>
      </c>
      <c r="C430" s="7" t="s">
        <v>255</v>
      </c>
      <c r="D430" s="8">
        <v>1640</v>
      </c>
      <c r="E430" s="8" t="s">
        <v>1007</v>
      </c>
      <c r="F430" s="9">
        <v>573</v>
      </c>
      <c r="G430" s="9">
        <v>50</v>
      </c>
      <c r="H430" s="10">
        <f t="shared" si="18"/>
        <v>8.7260034904013961E-2</v>
      </c>
      <c r="I430" s="9">
        <v>58</v>
      </c>
      <c r="J430" s="10">
        <f>I430/F430</f>
        <v>0.1012216404886562</v>
      </c>
      <c r="K430" s="11">
        <v>246</v>
      </c>
      <c r="L430" s="12">
        <f>K430/F430</f>
        <v>0.4293193717277487</v>
      </c>
      <c r="M430" s="9">
        <v>91</v>
      </c>
      <c r="N430" s="16">
        <f>M430/F430</f>
        <v>0.15881326352530542</v>
      </c>
      <c r="O430" s="15">
        <f>(G430+I430+K430)*0.3/F430+M430*0.1/F430</f>
        <v>0.20122164048865621</v>
      </c>
      <c r="P430" s="36">
        <f>43000000*(O430*F430)/SUMPRODUCT($F$4:$F$964,$O$4:$O$964)</f>
        <v>54087.112116510318</v>
      </c>
      <c r="Q430" s="36">
        <f>P430/F430</f>
        <v>94.39286582288014</v>
      </c>
      <c r="R430" s="15">
        <f>(0.3*IF(H430&lt;=$H$968,H430*F430,$H$968*F430)+0.3*IF(J430&lt;=$J$968,J430*F430,$J$968*F430)+0.3*IF(L430&lt;$L$968,L430*F430,$L$968*F430)+0.1*IF(N430&lt;$N$968,N430*F430,$N$968*F430))/F430</f>
        <v>0.20122164048865618</v>
      </c>
      <c r="S430" s="37">
        <f>43000000*(R430*F430)/SUMPRODUCT($R$4:$R$964,$F$4:$F$964)</f>
        <v>55568.878237932498</v>
      </c>
      <c r="T430" s="38">
        <f>S430/F430</f>
        <v>96.978845092377838</v>
      </c>
      <c r="U430" s="38">
        <f>43000000*F430/SUM($F$4:$F$964)</f>
        <v>56773.851630816731</v>
      </c>
      <c r="V430" s="38">
        <f t="shared" si="19"/>
        <v>1204.9733928842325</v>
      </c>
      <c r="W430" s="38">
        <f t="shared" si="20"/>
        <v>2.1029204064299876</v>
      </c>
    </row>
    <row r="431" spans="1:23" x14ac:dyDescent="0.25">
      <c r="A431" s="7" t="s">
        <v>617</v>
      </c>
      <c r="B431" s="7" t="s">
        <v>1008</v>
      </c>
      <c r="C431" s="7" t="s">
        <v>97</v>
      </c>
      <c r="D431" s="8">
        <v>8700</v>
      </c>
      <c r="E431" s="8" t="s">
        <v>489</v>
      </c>
      <c r="F431" s="9">
        <v>829</v>
      </c>
      <c r="G431" s="9">
        <v>265</v>
      </c>
      <c r="H431" s="10">
        <f t="shared" si="18"/>
        <v>0.31966224366706875</v>
      </c>
      <c r="I431" s="9">
        <v>256</v>
      </c>
      <c r="J431" s="10">
        <f>I431/F431</f>
        <v>0.30880579010856452</v>
      </c>
      <c r="K431" s="11">
        <v>22</v>
      </c>
      <c r="L431" s="12">
        <f>K431/F431</f>
        <v>2.6537997587454766E-2</v>
      </c>
      <c r="M431" s="9">
        <v>36</v>
      </c>
      <c r="N431" s="16">
        <f>M431/F431</f>
        <v>4.3425814234016889E-2</v>
      </c>
      <c r="O431" s="15">
        <f>(G431+I431+K431)*0.3/F431+M431*0.1/F431</f>
        <v>0.20084439083232811</v>
      </c>
      <c r="P431" s="36">
        <f>43000000*(O431*F431)/SUMPRODUCT($F$4:$F$964,$O$4:$O$964)</f>
        <v>78104.979769288519</v>
      </c>
      <c r="Q431" s="36">
        <f>P431/F431</f>
        <v>94.215898394799183</v>
      </c>
      <c r="R431" s="15">
        <f>(0.3*IF(H431&lt;=$H$968,H431*F431,$H$968*F431)+0.3*IF(J431&lt;=$J$968,J431*F431,$J$968*F431)+0.3*IF(L431&lt;$L$968,L431*F431,$L$968*F431)+0.1*IF(N431&lt;$N$968,N431*F431,$N$968*F431))/F431</f>
        <v>0.20084439083232808</v>
      </c>
      <c r="S431" s="37">
        <f>43000000*(R431*F431)/SUMPRODUCT($R$4:$R$964,$F$4:$F$964)</f>
        <v>80244.737438124546</v>
      </c>
      <c r="T431" s="38">
        <f>S431/F431</f>
        <v>96.797029479040461</v>
      </c>
      <c r="U431" s="38">
        <f>43000000*F431/SUM($F$4:$F$964)</f>
        <v>82138.783598511465</v>
      </c>
      <c r="V431" s="38">
        <f t="shared" si="19"/>
        <v>1894.0461603869189</v>
      </c>
      <c r="W431" s="38">
        <f t="shared" si="20"/>
        <v>2.2847360197673652</v>
      </c>
    </row>
    <row r="432" spans="1:23" x14ac:dyDescent="0.25">
      <c r="A432" s="7" t="s">
        <v>1009</v>
      </c>
      <c r="B432" s="7" t="s">
        <v>1010</v>
      </c>
      <c r="C432" s="7" t="s">
        <v>260</v>
      </c>
      <c r="D432" s="8">
        <v>3300</v>
      </c>
      <c r="E432" s="8" t="s">
        <v>461</v>
      </c>
      <c r="F432" s="9">
        <v>723</v>
      </c>
      <c r="G432" s="9">
        <v>139</v>
      </c>
      <c r="H432" s="10">
        <f t="shared" si="18"/>
        <v>0.19225449515905949</v>
      </c>
      <c r="I432" s="9">
        <v>188</v>
      </c>
      <c r="J432" s="10">
        <f>I432/F432</f>
        <v>0.26002766251728909</v>
      </c>
      <c r="K432" s="11">
        <v>75</v>
      </c>
      <c r="L432" s="12">
        <f>K432/F432</f>
        <v>0.1037344398340249</v>
      </c>
      <c r="M432" s="9">
        <v>235</v>
      </c>
      <c r="N432" s="16">
        <f>M432/F432</f>
        <v>0.32503457814661135</v>
      </c>
      <c r="O432" s="15">
        <f>(G432+I432+K432)*0.3/F432+M432*0.1/F432</f>
        <v>0.19930843706777315</v>
      </c>
      <c r="P432" s="36">
        <f>43000000*(O432*F432)/SUMPRODUCT($F$4:$F$964,$O$4:$O$964)</f>
        <v>67597.16267119805</v>
      </c>
      <c r="Q432" s="36">
        <f>P432/F432</f>
        <v>93.495384054215833</v>
      </c>
      <c r="R432" s="15">
        <f>(0.3*IF(H432&lt;=$H$968,H432*F432,$H$968*F432)+0.3*IF(J432&lt;=$J$968,J432*F432,$J$968*F432)+0.3*IF(L432&lt;$L$968,L432*F432,$L$968*F432)+0.1*IF(N432&lt;$N$968,N432*F432,$N$968*F432))/F432</f>
        <v>0.19930843706777315</v>
      </c>
      <c r="S432" s="37">
        <f>43000000*(R432*F432)/SUMPRODUCT($R$4:$R$964,$F$4:$F$964)</f>
        <v>69449.049038040524</v>
      </c>
      <c r="T432" s="38">
        <f>S432/F432</f>
        <v>96.056775986224793</v>
      </c>
      <c r="U432" s="38">
        <f>43000000*F432/SUM($F$4:$F$964)</f>
        <v>71636.116455637864</v>
      </c>
      <c r="V432" s="38">
        <f t="shared" si="19"/>
        <v>2187.06741759734</v>
      </c>
      <c r="W432" s="38">
        <f t="shared" si="20"/>
        <v>3.0249895125830335</v>
      </c>
    </row>
    <row r="433" spans="1:23" x14ac:dyDescent="0.25">
      <c r="A433" s="7" t="s">
        <v>1011</v>
      </c>
      <c r="B433" s="7" t="s">
        <v>1012</v>
      </c>
      <c r="C433" s="7" t="s">
        <v>111</v>
      </c>
      <c r="D433" s="8">
        <v>8000</v>
      </c>
      <c r="E433" s="8" t="s">
        <v>659</v>
      </c>
      <c r="F433" s="9">
        <v>285</v>
      </c>
      <c r="G433" s="9">
        <v>70</v>
      </c>
      <c r="H433" s="10">
        <f t="shared" si="18"/>
        <v>0.24561403508771928</v>
      </c>
      <c r="I433" s="9">
        <v>93</v>
      </c>
      <c r="J433" s="10">
        <f>I433/F433</f>
        <v>0.32631578947368423</v>
      </c>
      <c r="K433" s="11">
        <v>15</v>
      </c>
      <c r="L433" s="12">
        <f>K433/F433</f>
        <v>5.2631578947368418E-2</v>
      </c>
      <c r="M433" s="9">
        <v>34</v>
      </c>
      <c r="N433" s="16">
        <f>M433/F433</f>
        <v>0.11929824561403508</v>
      </c>
      <c r="O433" s="15">
        <f>(G433+I433+K433)*0.3/F433+M433*0.1/F433</f>
        <v>0.19929824561403509</v>
      </c>
      <c r="P433" s="36">
        <f>43000000*(O433*F433)/SUMPRODUCT($F$4:$F$964,$O$4:$O$964)</f>
        <v>26644.821927300829</v>
      </c>
      <c r="Q433" s="36">
        <f>P433/F433</f>
        <v>93.490603253687112</v>
      </c>
      <c r="R433" s="15">
        <f>(0.3*IF(H433&lt;=$H$968,H433*F433,$H$968*F433)+0.3*IF(J433&lt;=$J$968,J433*F433,$J$968*F433)+0.3*IF(L433&lt;$L$968,L433*F433,$L$968*F433)+0.1*IF(N433&lt;$N$968,N433*F433,$N$968*F433))/F433</f>
        <v>0.19929824561403509</v>
      </c>
      <c r="S433" s="37">
        <f>43000000*(R433*F433)/SUMPRODUCT($R$4:$R$964,$F$4:$F$964)</f>
        <v>27374.781300213061</v>
      </c>
      <c r="T433" s="38">
        <f>S433/F433</f>
        <v>96.051864211273895</v>
      </c>
      <c r="U433" s="38">
        <f>43000000*F433/SUM($F$4:$F$964)</f>
        <v>28238.303167160157</v>
      </c>
      <c r="V433" s="38">
        <f t="shared" si="19"/>
        <v>863.52186694709599</v>
      </c>
      <c r="W433" s="38">
        <f t="shared" si="20"/>
        <v>3.0299012875339315</v>
      </c>
    </row>
    <row r="434" spans="1:23" x14ac:dyDescent="0.25">
      <c r="A434" s="7" t="s">
        <v>1013</v>
      </c>
      <c r="B434" s="7" t="s">
        <v>1014</v>
      </c>
      <c r="C434" s="7" t="s">
        <v>37</v>
      </c>
      <c r="D434" s="8">
        <v>2400</v>
      </c>
      <c r="E434" s="8" t="s">
        <v>531</v>
      </c>
      <c r="F434" s="9">
        <v>741</v>
      </c>
      <c r="G434" s="9">
        <v>203</v>
      </c>
      <c r="H434" s="10">
        <f t="shared" si="18"/>
        <v>0.27395411605937919</v>
      </c>
      <c r="I434" s="9">
        <v>233</v>
      </c>
      <c r="J434" s="10">
        <f>I434/F434</f>
        <v>0.31443994601889341</v>
      </c>
      <c r="K434" s="11">
        <v>29</v>
      </c>
      <c r="L434" s="12">
        <f>K434/F434</f>
        <v>3.9136302294197033E-2</v>
      </c>
      <c r="M434" s="9">
        <v>80</v>
      </c>
      <c r="N434" s="16">
        <f>M434/F434</f>
        <v>0.10796221322537113</v>
      </c>
      <c r="O434" s="15">
        <f>(G434+I434+K434)*0.3/F434+M434*0.1/F434</f>
        <v>0.19905533063427799</v>
      </c>
      <c r="P434" s="36">
        <f>43000000*(O434*F434)/SUMPRODUCT($F$4:$F$964,$O$4:$O$964)</f>
        <v>69192.099195015355</v>
      </c>
      <c r="Q434" s="36">
        <f>P434/F434</f>
        <v>93.376652085040959</v>
      </c>
      <c r="R434" s="15">
        <f>(0.3*IF(H434&lt;=$H$968,H434*F434,$H$968*F434)+0.3*IF(J434&lt;=$J$968,J434*F434,$J$968*F434)+0.3*IF(L434&lt;$L$968,L434*F434,$L$968*F434)+0.1*IF(N434&lt;$N$968,N434*F434,$N$968*F434))/F434</f>
        <v>0.19905533063427799</v>
      </c>
      <c r="S434" s="37">
        <f>43000000*(R434*F434)/SUMPRODUCT($R$4:$R$964,$F$4:$F$964)</f>
        <v>71087.680313053279</v>
      </c>
      <c r="T434" s="38">
        <f>S434/F434</f>
        <v>95.934791245685943</v>
      </c>
      <c r="U434" s="38">
        <f>43000000*F434/SUM($F$4:$F$964)</f>
        <v>73419.5882346164</v>
      </c>
      <c r="V434" s="38">
        <f t="shared" si="19"/>
        <v>2331.9079215631209</v>
      </c>
      <c r="W434" s="38">
        <f t="shared" si="20"/>
        <v>3.1469742531218827</v>
      </c>
    </row>
    <row r="435" spans="1:23" x14ac:dyDescent="0.25">
      <c r="A435" s="7" t="s">
        <v>1015</v>
      </c>
      <c r="B435" s="7" t="s">
        <v>1016</v>
      </c>
      <c r="C435" s="7" t="s">
        <v>1017</v>
      </c>
      <c r="D435" s="8">
        <v>8000</v>
      </c>
      <c r="E435" s="8" t="s">
        <v>659</v>
      </c>
      <c r="F435" s="9">
        <v>1475</v>
      </c>
      <c r="G435" s="9">
        <v>386</v>
      </c>
      <c r="H435" s="10">
        <f t="shared" si="18"/>
        <v>0.26169491525423727</v>
      </c>
      <c r="I435" s="9">
        <v>405</v>
      </c>
      <c r="J435" s="10">
        <f>I435/F435</f>
        <v>0.27457627118644068</v>
      </c>
      <c r="K435" s="11">
        <v>96</v>
      </c>
      <c r="L435" s="12">
        <f>K435/F435</f>
        <v>6.5084745762711865E-2</v>
      </c>
      <c r="M435" s="9">
        <v>268</v>
      </c>
      <c r="N435" s="16">
        <f>M435/F435</f>
        <v>0.18169491525423728</v>
      </c>
      <c r="O435" s="15">
        <f>(G435+I435+K435)*0.3/F435+M435*0.1/F435</f>
        <v>0.19857627118644067</v>
      </c>
      <c r="P435" s="36">
        <f>43000000*(O435*F435)/SUMPRODUCT($F$4:$F$964,$O$4:$O$964)</f>
        <v>137399.0905370847</v>
      </c>
      <c r="Q435" s="36">
        <f>P435/F435</f>
        <v>93.15192578785404</v>
      </c>
      <c r="R435" s="15">
        <f>(0.3*IF(H435&lt;=$H$968,H435*F435,$H$968*F435)+0.3*IF(J435&lt;=$J$968,J435*F435,$J$968*F435)+0.3*IF(L435&lt;$L$968,L435*F435,$L$968*F435)+0.1*IF(N435&lt;$N$968,N435*F435,$N$968*F435))/F435</f>
        <v>0.19857627118644069</v>
      </c>
      <c r="S435" s="37">
        <f>43000000*(R435*F435)/SUMPRODUCT($R$4:$R$964,$F$4:$F$964)</f>
        <v>141163.2648385987</v>
      </c>
      <c r="T435" s="38">
        <f>S435/F435</f>
        <v>95.703908365151662</v>
      </c>
      <c r="U435" s="38">
        <f>43000000*F435/SUM($F$4:$F$964)</f>
        <v>146145.60411074114</v>
      </c>
      <c r="V435" s="38">
        <f t="shared" si="19"/>
        <v>4982.3392721424461</v>
      </c>
      <c r="W435" s="38">
        <f t="shared" si="20"/>
        <v>3.377857133656164</v>
      </c>
    </row>
    <row r="436" spans="1:23" x14ac:dyDescent="0.25">
      <c r="A436" s="7" t="s">
        <v>1018</v>
      </c>
      <c r="B436" s="7" t="s">
        <v>1019</v>
      </c>
      <c r="C436" s="7" t="s">
        <v>646</v>
      </c>
      <c r="D436" s="8">
        <v>3620</v>
      </c>
      <c r="E436" s="8" t="s">
        <v>1020</v>
      </c>
      <c r="F436" s="9">
        <v>738</v>
      </c>
      <c r="G436" s="9">
        <v>250</v>
      </c>
      <c r="H436" s="10">
        <f t="shared" si="18"/>
        <v>0.33875338753387535</v>
      </c>
      <c r="I436" s="9">
        <v>161</v>
      </c>
      <c r="J436" s="10">
        <f>I436/F436</f>
        <v>0.21815718157181571</v>
      </c>
      <c r="K436" s="11">
        <v>55</v>
      </c>
      <c r="L436" s="12">
        <f>K436/F436</f>
        <v>7.4525745257452577E-2</v>
      </c>
      <c r="M436" s="9">
        <v>65</v>
      </c>
      <c r="N436" s="16">
        <f>M436/F436</f>
        <v>8.8075880758807581E-2</v>
      </c>
      <c r="O436" s="15">
        <f>(G436+I436+K436)*0.3/F436+M436*0.1/F436</f>
        <v>0.19823848238482381</v>
      </c>
      <c r="P436" s="36">
        <f>43000000*(O436*F436)/SUMPRODUCT($F$4:$F$964,$O$4:$O$964)</f>
        <v>68629.180421903351</v>
      </c>
      <c r="Q436" s="36">
        <f>P436/F436</f>
        <v>92.993469406373109</v>
      </c>
      <c r="R436" s="15">
        <f>(0.3*IF(H436&lt;=$H$968,H436*F436,$H$968*F436)+0.3*IF(J436&lt;=$J$968,J436*F436,$J$968*F436)+0.3*IF(L436&lt;$L$968,L436*F436,$L$968*F436)+0.1*IF(N436&lt;$N$968,N436*F436,$N$968*F436))/F436</f>
        <v>0.19823848238482386</v>
      </c>
      <c r="S436" s="37">
        <f>43000000*(R436*F436)/SUMPRODUCT($R$4:$R$964,$F$4:$F$964)</f>
        <v>70509.339863048794</v>
      </c>
      <c r="T436" s="38">
        <f>S436/F436</f>
        <v>95.541110925540366</v>
      </c>
      <c r="U436" s="38">
        <f>43000000*F436/SUM($F$4:$F$964)</f>
        <v>73122.342938119982</v>
      </c>
      <c r="V436" s="38">
        <f t="shared" si="19"/>
        <v>2613.0030750711885</v>
      </c>
      <c r="W436" s="38">
        <f t="shared" si="20"/>
        <v>3.5406545732674601</v>
      </c>
    </row>
    <row r="437" spans="1:23" x14ac:dyDescent="0.25">
      <c r="A437" s="7" t="s">
        <v>694</v>
      </c>
      <c r="B437" s="7" t="s">
        <v>1021</v>
      </c>
      <c r="C437" s="7" t="s">
        <v>766</v>
      </c>
      <c r="D437" s="8">
        <v>2500</v>
      </c>
      <c r="E437" s="8" t="s">
        <v>458</v>
      </c>
      <c r="F437" s="9">
        <v>677</v>
      </c>
      <c r="G437" s="9">
        <v>178</v>
      </c>
      <c r="H437" s="10">
        <f t="shared" si="18"/>
        <v>0.26292466765140327</v>
      </c>
      <c r="I437" s="9">
        <v>192</v>
      </c>
      <c r="J437" s="10">
        <f>I437/F437</f>
        <v>0.28360413589364847</v>
      </c>
      <c r="K437" s="11">
        <v>35</v>
      </c>
      <c r="L437" s="12">
        <f>K437/F437</f>
        <v>5.1698670605612999E-2</v>
      </c>
      <c r="M437" s="9">
        <v>123</v>
      </c>
      <c r="N437" s="16">
        <f>M437/F437</f>
        <v>0.18168389955686853</v>
      </c>
      <c r="O437" s="15">
        <f>(G437+I437+K437)*0.3/F437+M437*0.1/F437</f>
        <v>0.19763663220088629</v>
      </c>
      <c r="P437" s="36">
        <f>43000000*(O437*F437)/SUMPRODUCT($F$4:$F$964,$O$4:$O$964)</f>
        <v>62765.443201986825</v>
      </c>
      <c r="Q437" s="36">
        <f>P437/F437</f>
        <v>92.711142100423672</v>
      </c>
      <c r="R437" s="15">
        <f>(0.3*IF(H437&lt;=$H$968,H437*F437,$H$968*F437)+0.3*IF(J437&lt;=$J$968,J437*F437,$J$968*F437)+0.3*IF(L437&lt;$L$968,L437*F437,$L$968*F437)+0.1*IF(N437&lt;$N$968,N437*F437,$N$968*F437))/F437</f>
        <v>0.19763663220088629</v>
      </c>
      <c r="S437" s="37">
        <f>43000000*(R437*F437)/SUMPRODUCT($R$4:$R$964,$F$4:$F$964)</f>
        <v>64484.960175501903</v>
      </c>
      <c r="T437" s="38">
        <f>S437/F437</f>
        <v>95.25104900369557</v>
      </c>
      <c r="U437" s="38">
        <f>43000000*F437/SUM($F$4:$F$964)</f>
        <v>67078.35524269272</v>
      </c>
      <c r="V437" s="38">
        <f t="shared" si="19"/>
        <v>2593.3950671908169</v>
      </c>
      <c r="W437" s="38">
        <f t="shared" si="20"/>
        <v>3.8307164951122559</v>
      </c>
    </row>
    <row r="438" spans="1:23" x14ac:dyDescent="0.25">
      <c r="A438" s="7" t="s">
        <v>1022</v>
      </c>
      <c r="B438" s="7" t="s">
        <v>1023</v>
      </c>
      <c r="C438" s="7" t="s">
        <v>411</v>
      </c>
      <c r="D438" s="8">
        <v>2300</v>
      </c>
      <c r="E438" s="8" t="s">
        <v>432</v>
      </c>
      <c r="F438" s="9">
        <v>754</v>
      </c>
      <c r="G438" s="9">
        <v>173</v>
      </c>
      <c r="H438" s="10">
        <f t="shared" si="18"/>
        <v>0.22944297082228116</v>
      </c>
      <c r="I438" s="9">
        <v>221</v>
      </c>
      <c r="J438" s="10">
        <f>I438/F438</f>
        <v>0.29310344827586204</v>
      </c>
      <c r="K438" s="11">
        <v>57</v>
      </c>
      <c r="L438" s="12">
        <f>K438/F438</f>
        <v>7.5596816976127315E-2</v>
      </c>
      <c r="M438" s="9">
        <v>137</v>
      </c>
      <c r="N438" s="16">
        <f>M438/F438</f>
        <v>0.1816976127320955</v>
      </c>
      <c r="O438" s="15">
        <f>(G438+I438+K438)*0.3/F438+M438*0.1/F438</f>
        <v>0.19761273209549068</v>
      </c>
      <c r="P438" s="36">
        <f>43000000*(O438*F438)/SUMPRODUCT($F$4:$F$964,$O$4:$O$964)</f>
        <v>69895.74766140533</v>
      </c>
      <c r="Q438" s="36">
        <f>P438/F438</f>
        <v>92.699930585418215</v>
      </c>
      <c r="R438" s="15">
        <f>(0.3*IF(H438&lt;=$H$968,H438*F438,$H$968*F438)+0.3*IF(J438&lt;=$J$968,J438*F438,$J$968*F438)+0.3*IF(L438&lt;$L$968,L438*F438,$L$968*F438)+0.1*IF(N438&lt;$N$968,N438*F438,$N$968*F438))/F438</f>
        <v>0.19761273209549068</v>
      </c>
      <c r="S438" s="37">
        <f>43000000*(R438*F438)/SUMPRODUCT($R$4:$R$964,$F$4:$F$964)</f>
        <v>71810.605875558889</v>
      </c>
      <c r="T438" s="38">
        <f>S438/F438</f>
        <v>95.239530338937513</v>
      </c>
      <c r="U438" s="38">
        <f>43000000*F438/SUM($F$4:$F$964)</f>
        <v>74707.651186100906</v>
      </c>
      <c r="V438" s="38">
        <f t="shared" si="19"/>
        <v>2897.0453105420165</v>
      </c>
      <c r="W438" s="38">
        <f t="shared" si="20"/>
        <v>3.8422351598703131</v>
      </c>
    </row>
    <row r="439" spans="1:23" x14ac:dyDescent="0.25">
      <c r="A439" s="7" t="s">
        <v>1024</v>
      </c>
      <c r="B439" s="7" t="s">
        <v>1025</v>
      </c>
      <c r="C439" s="7" t="s">
        <v>255</v>
      </c>
      <c r="D439" s="8">
        <v>8501</v>
      </c>
      <c r="E439" s="8" t="s">
        <v>190</v>
      </c>
      <c r="F439" s="9">
        <v>481</v>
      </c>
      <c r="G439" s="9">
        <v>123</v>
      </c>
      <c r="H439" s="10">
        <f t="shared" si="18"/>
        <v>0.25571725571725573</v>
      </c>
      <c r="I439" s="9">
        <v>134</v>
      </c>
      <c r="J439" s="10">
        <f>I439/F439</f>
        <v>0.2785862785862786</v>
      </c>
      <c r="K439" s="11">
        <v>41</v>
      </c>
      <c r="L439" s="12">
        <f>K439/F439</f>
        <v>8.5239085239085244E-2</v>
      </c>
      <c r="M439" s="9">
        <v>55</v>
      </c>
      <c r="N439" s="16">
        <f>M439/F439</f>
        <v>0.11434511434511435</v>
      </c>
      <c r="O439" s="15">
        <f>(G439+I439+K439)*0.3/F439+M439*0.1/F439</f>
        <v>0.19729729729729728</v>
      </c>
      <c r="P439" s="36">
        <f>43000000*(O439*F439)/SUMPRODUCT($F$4:$F$964,$O$4:$O$964)</f>
        <v>44517.492973606488</v>
      </c>
      <c r="Q439" s="36">
        <f>P439/F439</f>
        <v>92.551960444088337</v>
      </c>
      <c r="R439" s="15">
        <f>(0.3*IF(H439&lt;=$H$968,H439*F439,$H$968*F439)+0.3*IF(J439&lt;=$J$968,J439*F439,$J$968*F439)+0.3*IF(L439&lt;$L$968,L439*F439,$L$968*F439)+0.1*IF(N439&lt;$N$968,N439*F439,$N$968*F439))/F439</f>
        <v>0.19729729729729728</v>
      </c>
      <c r="S439" s="37">
        <f>43000000*(R439*F439)/SUMPRODUCT($R$4:$R$964,$F$4:$F$964)</f>
        <v>45737.090587855972</v>
      </c>
      <c r="T439" s="38">
        <f>S439/F439</f>
        <v>95.087506419658979</v>
      </c>
      <c r="U439" s="38">
        <f>43000000*F439/SUM($F$4:$F$964)</f>
        <v>47658.329204926435</v>
      </c>
      <c r="V439" s="38">
        <f t="shared" si="19"/>
        <v>1921.2386170704631</v>
      </c>
      <c r="W439" s="38">
        <f t="shared" si="20"/>
        <v>3.994259079148847</v>
      </c>
    </row>
    <row r="440" spans="1:23" x14ac:dyDescent="0.25">
      <c r="A440" s="7" t="s">
        <v>1026</v>
      </c>
      <c r="B440" s="7" t="s">
        <v>1027</v>
      </c>
      <c r="C440" s="7" t="s">
        <v>1028</v>
      </c>
      <c r="D440" s="8">
        <v>8500</v>
      </c>
      <c r="E440" s="8" t="s">
        <v>190</v>
      </c>
      <c r="F440" s="9">
        <v>638</v>
      </c>
      <c r="G440" s="9">
        <v>167</v>
      </c>
      <c r="H440" s="10">
        <f t="shared" si="18"/>
        <v>0.26175548589341691</v>
      </c>
      <c r="I440" s="9">
        <v>181</v>
      </c>
      <c r="J440" s="10">
        <f>I440/F440</f>
        <v>0.28369905956112851</v>
      </c>
      <c r="K440" s="11">
        <v>39</v>
      </c>
      <c r="L440" s="12">
        <f>K440/F440</f>
        <v>6.1128526645768025E-2</v>
      </c>
      <c r="M440" s="9">
        <v>93</v>
      </c>
      <c r="N440" s="16">
        <f>M440/F440</f>
        <v>0.14576802507836992</v>
      </c>
      <c r="O440" s="15">
        <f>(G440+I440+K440)*0.3/F440+M440*0.1/F440</f>
        <v>0.19655172413793104</v>
      </c>
      <c r="P440" s="36">
        <f>43000000*(O440*F440)/SUMPRODUCT($F$4:$F$964,$O$4:$O$964)</f>
        <v>58825.011790202887</v>
      </c>
      <c r="Q440" s="36">
        <f>P440/F440</f>
        <v>92.202212837308593</v>
      </c>
      <c r="R440" s="15">
        <f>(0.3*IF(H440&lt;=$H$968,H440*F440,$H$968*F440)+0.3*IF(J440&lt;=$J$968,J440*F440,$J$968*F440)+0.3*IF(L440&lt;$L$968,L440*F440,$L$968*F440)+0.1*IF(N440&lt;$N$968,N440*F440,$N$968*F440))/F440</f>
        <v>0.19655172413793104</v>
      </c>
      <c r="S440" s="37">
        <f>43000000*(R440*F440)/SUMPRODUCT($R$4:$R$964,$F$4:$F$964)</f>
        <v>60436.577025470382</v>
      </c>
      <c r="T440" s="38">
        <f>S440/F440</f>
        <v>94.728177155909691</v>
      </c>
      <c r="U440" s="38">
        <f>43000000*F440/SUM($F$4:$F$964)</f>
        <v>63214.166388239224</v>
      </c>
      <c r="V440" s="38">
        <f t="shared" si="19"/>
        <v>2777.589362768842</v>
      </c>
      <c r="W440" s="38">
        <f t="shared" si="20"/>
        <v>4.353588342898135</v>
      </c>
    </row>
    <row r="441" spans="1:23" x14ac:dyDescent="0.25">
      <c r="A441" s="7" t="s">
        <v>1029</v>
      </c>
      <c r="B441" s="7" t="s">
        <v>1030</v>
      </c>
      <c r="C441" s="7" t="s">
        <v>40</v>
      </c>
      <c r="D441" s="8">
        <v>9700</v>
      </c>
      <c r="E441" s="8" t="s">
        <v>608</v>
      </c>
      <c r="F441" s="9">
        <v>597</v>
      </c>
      <c r="G441" s="9">
        <v>163</v>
      </c>
      <c r="H441" s="10">
        <f t="shared" si="18"/>
        <v>0.27303182579564489</v>
      </c>
      <c r="I441" s="9">
        <v>161</v>
      </c>
      <c r="J441" s="10">
        <f>I441/F441</f>
        <v>0.26968174204355111</v>
      </c>
      <c r="K441" s="11">
        <v>31</v>
      </c>
      <c r="L441" s="12">
        <f>K441/F441</f>
        <v>5.1926298157453935E-2</v>
      </c>
      <c r="M441" s="9">
        <v>108</v>
      </c>
      <c r="N441" s="16">
        <f>M441/F441</f>
        <v>0.18090452261306533</v>
      </c>
      <c r="O441" s="15">
        <f>(G441+I441+K441)*0.3/F441+M441*0.1/F441</f>
        <v>0.19648241206030151</v>
      </c>
      <c r="P441" s="36">
        <f>43000000*(O441*F441)/SUMPRODUCT($F$4:$F$964,$O$4:$O$964)</f>
        <v>55025.310071696957</v>
      </c>
      <c r="Q441" s="36">
        <f>P441/F441</f>
        <v>92.16969861255771</v>
      </c>
      <c r="R441" s="15">
        <f>(0.3*IF(H441&lt;=$H$968,H441*F441,$H$968*F441)+0.3*IF(J441&lt;=$J$968,J441*F441,$J$968*F441)+0.3*IF(L441&lt;$L$968,L441*F441,$L$968*F441)+0.1*IF(N441&lt;$N$968,N441*F441,$N$968*F441))/F441</f>
        <v>0.19648241206030148</v>
      </c>
      <c r="S441" s="37">
        <f>43000000*(R441*F441)/SUMPRODUCT($R$4:$R$964,$F$4:$F$964)</f>
        <v>56532.778987939986</v>
      </c>
      <c r="T441" s="38">
        <f>S441/F441</f>
        <v>94.694772174103832</v>
      </c>
      <c r="U441" s="38">
        <f>43000000*F441/SUM($F$4:$F$964)</f>
        <v>59151.814002788116</v>
      </c>
      <c r="V441" s="38">
        <f t="shared" si="19"/>
        <v>2619.0350148481302</v>
      </c>
      <c r="W441" s="38">
        <f t="shared" si="20"/>
        <v>4.3869933247039938</v>
      </c>
    </row>
    <row r="442" spans="1:23" x14ac:dyDescent="0.25">
      <c r="A442" s="7" t="s">
        <v>1031</v>
      </c>
      <c r="B442" s="7" t="s">
        <v>655</v>
      </c>
      <c r="C442" s="7" t="s">
        <v>141</v>
      </c>
      <c r="D442" s="8">
        <v>8900</v>
      </c>
      <c r="E442" s="8" t="s">
        <v>484</v>
      </c>
      <c r="F442" s="9">
        <v>204</v>
      </c>
      <c r="G442" s="9">
        <v>50</v>
      </c>
      <c r="H442" s="10">
        <f t="shared" si="18"/>
        <v>0.24509803921568626</v>
      </c>
      <c r="I442" s="9">
        <v>68</v>
      </c>
      <c r="J442" s="10">
        <f>I442/F442</f>
        <v>0.33333333333333331</v>
      </c>
      <c r="K442" s="11">
        <v>6</v>
      </c>
      <c r="L442" s="12">
        <f>K442/F442</f>
        <v>2.9411764705882353E-2</v>
      </c>
      <c r="M442" s="9">
        <v>28</v>
      </c>
      <c r="N442" s="16">
        <f>M442/F442</f>
        <v>0.13725490196078433</v>
      </c>
      <c r="O442" s="15">
        <f>(G442+I442+K442)*0.3/F442+M442*0.1/F442</f>
        <v>0.19607843137254902</v>
      </c>
      <c r="P442" s="36">
        <f>43000000*(O442*F442)/SUMPRODUCT($F$4:$F$964,$O$4:$O$964)</f>
        <v>18763.959103732977</v>
      </c>
      <c r="Q442" s="36">
        <f>P442/F442</f>
        <v>91.980191684965575</v>
      </c>
      <c r="R442" s="15">
        <f>(0.3*IF(H442&lt;=$H$968,H442*F442,$H$968*F442)+0.3*IF(J442&lt;=$J$968,J442*F442,$J$968*F442)+0.3*IF(L442&lt;$L$968,L442*F442,$L$968*F442)+0.1*IF(N442&lt;$N$968,N442*F442,$N$968*F442))/F442</f>
        <v>0.19607843137254902</v>
      </c>
      <c r="S442" s="37">
        <f>43000000*(R442*F442)/SUMPRODUCT($R$4:$R$964,$F$4:$F$964)</f>
        <v>19278.015000150041</v>
      </c>
      <c r="T442" s="38">
        <f>S442/F442</f>
        <v>94.500073530147262</v>
      </c>
      <c r="U442" s="38">
        <f>43000000*F442/SUM($F$4:$F$964)</f>
        <v>20212.680161756743</v>
      </c>
      <c r="V442" s="38">
        <f t="shared" si="19"/>
        <v>934.6651616067029</v>
      </c>
      <c r="W442" s="38">
        <f t="shared" si="20"/>
        <v>4.5816919686605644</v>
      </c>
    </row>
    <row r="443" spans="1:23" x14ac:dyDescent="0.25">
      <c r="A443" s="7" t="s">
        <v>1032</v>
      </c>
      <c r="B443" s="7" t="s">
        <v>1033</v>
      </c>
      <c r="C443" s="7" t="s">
        <v>157</v>
      </c>
      <c r="D443" s="8">
        <v>3700</v>
      </c>
      <c r="E443" s="8" t="s">
        <v>565</v>
      </c>
      <c r="F443" s="9">
        <v>563</v>
      </c>
      <c r="G443" s="9">
        <v>143</v>
      </c>
      <c r="H443" s="10">
        <f t="shared" si="18"/>
        <v>0.25399644760213141</v>
      </c>
      <c r="I443" s="9">
        <v>167</v>
      </c>
      <c r="J443" s="10">
        <f>I443/F443</f>
        <v>0.2966252220248668</v>
      </c>
      <c r="K443" s="11">
        <v>39</v>
      </c>
      <c r="L443" s="12">
        <f>K443/F443</f>
        <v>6.9271758436944941E-2</v>
      </c>
      <c r="M443" s="9">
        <v>56</v>
      </c>
      <c r="N443" s="16">
        <f>M443/F443</f>
        <v>9.9467140319715805E-2</v>
      </c>
      <c r="O443" s="15">
        <f>(G443+I443+K443)*0.3/F443+M443*0.1/F443</f>
        <v>0.19591474245115453</v>
      </c>
      <c r="P443" s="36">
        <f>43000000*(O443*F443)/SUMPRODUCT($F$4:$F$964,$O$4:$O$964)</f>
        <v>51741.617228543684</v>
      </c>
      <c r="Q443" s="36">
        <f>P443/F443</f>
        <v>91.903405379296061</v>
      </c>
      <c r="R443" s="15">
        <f>(0.3*IF(H443&lt;=$H$968,H443*F443,$H$968*F443)+0.3*IF(J443&lt;=$J$968,J443*F443,$J$968*F443)+0.3*IF(L443&lt;$L$968,L443*F443,$L$968*F443)+0.1*IF(N443&lt;$N$968,N443*F443,$N$968*F443))/F443</f>
        <v>0.19591474245115453</v>
      </c>
      <c r="S443" s="37">
        <f>43000000*(R443*F443)/SUMPRODUCT($R$4:$R$964,$F$4:$F$964)</f>
        <v>53159.126362913739</v>
      </c>
      <c r="T443" s="38">
        <f>S443/F443</f>
        <v>94.421183593097226</v>
      </c>
      <c r="U443" s="38">
        <f>43000000*F443/SUM($F$4:$F$964)</f>
        <v>55783.033975828657</v>
      </c>
      <c r="V443" s="38">
        <f t="shared" si="19"/>
        <v>2623.907612914918</v>
      </c>
      <c r="W443" s="38">
        <f t="shared" si="20"/>
        <v>4.6605819057106004</v>
      </c>
    </row>
    <row r="444" spans="1:23" x14ac:dyDescent="0.25">
      <c r="A444" s="7" t="s">
        <v>1034</v>
      </c>
      <c r="B444" s="7" t="s">
        <v>1035</v>
      </c>
      <c r="C444" s="7" t="s">
        <v>1036</v>
      </c>
      <c r="D444" s="8">
        <v>9150</v>
      </c>
      <c r="E444" s="8" t="s">
        <v>1037</v>
      </c>
      <c r="F444" s="9">
        <v>689</v>
      </c>
      <c r="G444" s="9">
        <v>186</v>
      </c>
      <c r="H444" s="10">
        <f t="shared" si="18"/>
        <v>0.26995645863570394</v>
      </c>
      <c r="I444" s="9">
        <v>161</v>
      </c>
      <c r="J444" s="10">
        <f>I444/F444</f>
        <v>0.23367198838896952</v>
      </c>
      <c r="K444" s="11">
        <v>49</v>
      </c>
      <c r="L444" s="12">
        <f>K444/F444</f>
        <v>7.1117561683599423E-2</v>
      </c>
      <c r="M444" s="9">
        <v>156</v>
      </c>
      <c r="N444" s="16">
        <f>M444/F444</f>
        <v>0.22641509433962265</v>
      </c>
      <c r="O444" s="15">
        <f>(G444+I444+K444)*0.3/F444+M444*0.1/F444</f>
        <v>0.19506531204644412</v>
      </c>
      <c r="P444" s="36">
        <f>43000000*(O444*F444)/SUMPRODUCT($F$4:$F$964,$O$4:$O$964)</f>
        <v>63046.902588542805</v>
      </c>
      <c r="Q444" s="36">
        <f>P444/F444</f>
        <v>91.504938444909726</v>
      </c>
      <c r="R444" s="15">
        <f>(0.3*IF(H444&lt;=$H$968,H444*F444,$H$968*F444)+0.3*IF(J444&lt;=$J$968,J444*F444,$J$968*F444)+0.3*IF(L444&lt;$L$968,L444*F444,$L$968*F444)+0.1*IF(N444&lt;$N$968,N444*F444,$N$968*F444))/F444</f>
        <v>0.19506531204644412</v>
      </c>
      <c r="S444" s="37">
        <f>43000000*(R444*F444)/SUMPRODUCT($R$4:$R$964,$F$4:$F$964)</f>
        <v>64774.130400504138</v>
      </c>
      <c r="T444" s="38">
        <f>S444/F444</f>
        <v>94.011800291007461</v>
      </c>
      <c r="U444" s="38">
        <f>43000000*F444/SUM($F$4:$F$964)</f>
        <v>68267.336428678405</v>
      </c>
      <c r="V444" s="38">
        <f t="shared" si="19"/>
        <v>3493.206028174267</v>
      </c>
      <c r="W444" s="38">
        <f t="shared" si="20"/>
        <v>5.0699652078003652</v>
      </c>
    </row>
    <row r="445" spans="1:23" x14ac:dyDescent="0.25">
      <c r="A445" s="7" t="s">
        <v>1038</v>
      </c>
      <c r="B445" s="7" t="s">
        <v>1039</v>
      </c>
      <c r="C445" s="7" t="s">
        <v>72</v>
      </c>
      <c r="D445" s="20">
        <v>2390</v>
      </c>
      <c r="E445" s="20" t="s">
        <v>1040</v>
      </c>
      <c r="F445" s="9">
        <v>423</v>
      </c>
      <c r="G445" s="9">
        <v>108</v>
      </c>
      <c r="H445" s="10">
        <f t="shared" si="18"/>
        <v>0.25531914893617019</v>
      </c>
      <c r="I445" s="9">
        <v>139</v>
      </c>
      <c r="J445" s="10">
        <f>I445/F445</f>
        <v>0.32860520094562645</v>
      </c>
      <c r="K445" s="11">
        <v>19</v>
      </c>
      <c r="L445" s="12">
        <f>K445/F445</f>
        <v>4.4917257683215132E-2</v>
      </c>
      <c r="M445" s="9">
        <v>27</v>
      </c>
      <c r="N445" s="16">
        <f>M445/F445</f>
        <v>6.3829787234042548E-2</v>
      </c>
      <c r="O445" s="15">
        <f>(G445+I445+K445)*0.3/F445+M445*0.1/F445</f>
        <v>0.19503546099290781</v>
      </c>
      <c r="P445" s="36">
        <f>43000000*(O445*F445)/SUMPRODUCT($F$4:$F$964,$O$4:$O$964)</f>
        <v>38700.665651449264</v>
      </c>
      <c r="Q445" s="36">
        <f>P445/F445</f>
        <v>91.49093534621575</v>
      </c>
      <c r="R445" s="15">
        <f>(0.3*IF(H445&lt;=$H$968,H445*F445,$H$968*F445)+0.3*IF(J445&lt;=$J$968,J445*F445,$J$968*F445)+0.3*IF(L445&lt;$L$968,L445*F445,$L$968*F445)+0.1*IF(N445&lt;$N$968,N445*F445,$N$968*F445))/F445</f>
        <v>0.19503546099290781</v>
      </c>
      <c r="S445" s="37">
        <f>43000000*(R445*F445)/SUMPRODUCT($R$4:$R$964,$F$4:$F$964)</f>
        <v>39760.905937809461</v>
      </c>
      <c r="T445" s="38">
        <f>S445/F445</f>
        <v>93.99741356456137</v>
      </c>
      <c r="U445" s="38">
        <f>43000000*F445/SUM($F$4:$F$964)</f>
        <v>41911.586805995597</v>
      </c>
      <c r="V445" s="38">
        <f t="shared" si="19"/>
        <v>2150.6808681861366</v>
      </c>
      <c r="W445" s="38">
        <f t="shared" si="20"/>
        <v>5.084351934246456</v>
      </c>
    </row>
    <row r="446" spans="1:23" x14ac:dyDescent="0.25">
      <c r="A446" s="7" t="s">
        <v>1041</v>
      </c>
      <c r="B446" s="7" t="s">
        <v>1042</v>
      </c>
      <c r="C446" s="7" t="s">
        <v>1043</v>
      </c>
      <c r="D446" s="8">
        <v>3680</v>
      </c>
      <c r="E446" s="8" t="s">
        <v>737</v>
      </c>
      <c r="F446" s="9">
        <v>346</v>
      </c>
      <c r="G446" s="9">
        <v>120</v>
      </c>
      <c r="H446" s="10">
        <f t="shared" si="18"/>
        <v>0.34682080924855491</v>
      </c>
      <c r="I446" s="9">
        <v>88</v>
      </c>
      <c r="J446" s="10">
        <f>I446/F446</f>
        <v>0.25433526011560692</v>
      </c>
      <c r="K446" s="11">
        <v>9</v>
      </c>
      <c r="L446" s="12">
        <f>K446/F446</f>
        <v>2.6011560693641619E-2</v>
      </c>
      <c r="M446" s="9">
        <v>21</v>
      </c>
      <c r="N446" s="16">
        <f>M446/F446</f>
        <v>6.0693641618497107E-2</v>
      </c>
      <c r="O446" s="15">
        <f>(G446+I446+K446)*0.3/F446+M446*0.1/F446</f>
        <v>0.19421965317919074</v>
      </c>
      <c r="P446" s="36">
        <f>43000000*(O446*F446)/SUMPRODUCT($F$4:$F$964,$O$4:$O$964)</f>
        <v>31523.451294271399</v>
      </c>
      <c r="Q446" s="36">
        <f>P446/F446</f>
        <v>91.10824073488844</v>
      </c>
      <c r="R446" s="15">
        <f>(0.3*IF(H446&lt;=$H$968,H446*F446,$H$968*F446)+0.3*IF(J446&lt;=$J$968,J446*F446,$J$968*F446)+0.3*IF(L446&lt;$L$968,L446*F446,$L$968*F446)+0.1*IF(N446&lt;$N$968,N446*F446,$N$968*F446))/F446</f>
        <v>0.19421965317919071</v>
      </c>
      <c r="S446" s="37">
        <f>43000000*(R446*F446)/SUMPRODUCT($R$4:$R$964,$F$4:$F$964)</f>
        <v>32387.065200252066</v>
      </c>
      <c r="T446" s="38">
        <f>S446/F446</f>
        <v>93.604234682809434</v>
      </c>
      <c r="U446" s="38">
        <f>43000000*F446/SUM($F$4:$F$964)</f>
        <v>34282.290862587419</v>
      </c>
      <c r="V446" s="38">
        <f t="shared" si="19"/>
        <v>1895.2256623353533</v>
      </c>
      <c r="W446" s="38">
        <f t="shared" si="20"/>
        <v>5.4775308159983922</v>
      </c>
    </row>
    <row r="447" spans="1:23" x14ac:dyDescent="0.25">
      <c r="A447" s="7" t="s">
        <v>1044</v>
      </c>
      <c r="B447" s="7" t="s">
        <v>1045</v>
      </c>
      <c r="C447" s="7" t="s">
        <v>37</v>
      </c>
      <c r="D447" s="8">
        <v>2800</v>
      </c>
      <c r="E447" s="8" t="s">
        <v>169</v>
      </c>
      <c r="F447" s="9">
        <v>186</v>
      </c>
      <c r="G447" s="9">
        <v>24</v>
      </c>
      <c r="H447" s="10">
        <f t="shared" si="18"/>
        <v>0.12903225806451613</v>
      </c>
      <c r="I447" s="9">
        <v>39</v>
      </c>
      <c r="J447" s="10">
        <f>I447/F447</f>
        <v>0.20967741935483872</v>
      </c>
      <c r="K447" s="11">
        <v>37</v>
      </c>
      <c r="L447" s="12">
        <f>K447/F447</f>
        <v>0.19892473118279569</v>
      </c>
      <c r="M447" s="9">
        <v>60</v>
      </c>
      <c r="N447" s="16">
        <f>M447/F447</f>
        <v>0.32258064516129031</v>
      </c>
      <c r="O447" s="15">
        <f>(G447+I447+K447)*0.3/F447+M447*0.1/F447</f>
        <v>0.19354838709677419</v>
      </c>
      <c r="P447" s="36">
        <f>43000000*(O447*F447)/SUMPRODUCT($F$4:$F$964,$O$4:$O$964)</f>
        <v>16887.563193359681</v>
      </c>
      <c r="Q447" s="36">
        <f>P447/F447</f>
        <v>90.793350501933773</v>
      </c>
      <c r="R447" s="15">
        <f>(0.3*IF(H447&lt;=$H$968,H447*F447,$H$968*F447)+0.3*IF(J447&lt;=$J$968,J447*F447,$J$968*F447)+0.3*IF(L447&lt;$L$968,L447*F447,$L$968*F447)+0.1*IF(N447&lt;$N$968,N447*F447,$N$968*F447))/F447</f>
        <v>0.19354838709677419</v>
      </c>
      <c r="S447" s="37">
        <f>43000000*(R447*F447)/SUMPRODUCT($R$4:$R$964,$F$4:$F$964)</f>
        <v>17350.213500135036</v>
      </c>
      <c r="T447" s="38">
        <f>S447/F447</f>
        <v>93.28071774266148</v>
      </c>
      <c r="U447" s="38">
        <f>43000000*F447/SUM($F$4:$F$964)</f>
        <v>18429.208382778208</v>
      </c>
      <c r="V447" s="38">
        <f t="shared" si="19"/>
        <v>1078.9948826431719</v>
      </c>
      <c r="W447" s="38">
        <f t="shared" si="20"/>
        <v>5.801047756146346</v>
      </c>
    </row>
    <row r="448" spans="1:23" x14ac:dyDescent="0.25">
      <c r="A448" s="7" t="s">
        <v>1046</v>
      </c>
      <c r="B448" s="7" t="s">
        <v>1047</v>
      </c>
      <c r="C448" s="7" t="s">
        <v>766</v>
      </c>
      <c r="D448" s="8">
        <v>8800</v>
      </c>
      <c r="E448" s="8" t="s">
        <v>234</v>
      </c>
      <c r="F448" s="9">
        <v>570</v>
      </c>
      <c r="G448" s="9">
        <v>141</v>
      </c>
      <c r="H448" s="10">
        <f t="shared" si="18"/>
        <v>0.24736842105263157</v>
      </c>
      <c r="I448" s="9">
        <v>171</v>
      </c>
      <c r="J448" s="10">
        <f>I448/F448</f>
        <v>0.3</v>
      </c>
      <c r="K448" s="11">
        <v>41</v>
      </c>
      <c r="L448" s="12">
        <f>K448/F448</f>
        <v>7.192982456140351E-2</v>
      </c>
      <c r="M448" s="9">
        <v>42</v>
      </c>
      <c r="N448" s="16">
        <f>M448/F448</f>
        <v>7.3684210526315783E-2</v>
      </c>
      <c r="O448" s="15">
        <f>(G448+I448+K448)*0.3/F448+M448*0.1/F448</f>
        <v>0.19315789473684208</v>
      </c>
      <c r="P448" s="36">
        <f>43000000*(O448*F448)/SUMPRODUCT($F$4:$F$964,$O$4:$O$964)</f>
        <v>51647.797433025022</v>
      </c>
      <c r="Q448" s="36">
        <f>P448/F448</f>
        <v>90.61017093513162</v>
      </c>
      <c r="R448" s="15">
        <f>(0.3*IF(H448&lt;=$H$968,H448*F448,$H$968*F448)+0.3*IF(J448&lt;=$J$968,J448*F448,$J$968*F448)+0.3*IF(L448&lt;$L$968,L448*F448,$L$968*F448)+0.1*IF(N448&lt;$N$968,N448*F448,$N$968*F448))/F448</f>
        <v>0.19315789473684208</v>
      </c>
      <c r="S448" s="37">
        <f>43000000*(R448*F448)/SUMPRODUCT($R$4:$R$964,$F$4:$F$964)</f>
        <v>53062.736287912994</v>
      </c>
      <c r="T448" s="38">
        <f>S448/F448</f>
        <v>93.092519803356126</v>
      </c>
      <c r="U448" s="38">
        <f>43000000*F448/SUM($F$4:$F$964)</f>
        <v>56476.606334320313</v>
      </c>
      <c r="V448" s="38">
        <f t="shared" si="19"/>
        <v>3413.870046407319</v>
      </c>
      <c r="W448" s="38">
        <f t="shared" si="20"/>
        <v>5.9892456954517002</v>
      </c>
    </row>
    <row r="449" spans="1:23" x14ac:dyDescent="0.25">
      <c r="A449" s="7" t="s">
        <v>1048</v>
      </c>
      <c r="B449" s="7" t="s">
        <v>1049</v>
      </c>
      <c r="C449" s="7" t="s">
        <v>172</v>
      </c>
      <c r="D449" s="8">
        <v>2800</v>
      </c>
      <c r="E449" s="8" t="s">
        <v>169</v>
      </c>
      <c r="F449" s="9">
        <v>753</v>
      </c>
      <c r="G449" s="9">
        <v>122</v>
      </c>
      <c r="H449" s="10">
        <f t="shared" si="18"/>
        <v>0.16201859229747675</v>
      </c>
      <c r="I449" s="9">
        <v>175</v>
      </c>
      <c r="J449" s="10">
        <f>I449/F449</f>
        <v>0.23240371845949534</v>
      </c>
      <c r="K449" s="11">
        <v>86</v>
      </c>
      <c r="L449" s="12">
        <f>K449/F449</f>
        <v>0.11420982735723771</v>
      </c>
      <c r="M449" s="9">
        <v>305</v>
      </c>
      <c r="N449" s="16">
        <f>M449/F449</f>
        <v>0.40504648074369187</v>
      </c>
      <c r="O449" s="15">
        <f>(G449+I449+K449)*0.3/F449+M449*0.1/F449</f>
        <v>0.19309428950863211</v>
      </c>
      <c r="P449" s="36">
        <f>43000000*(O449*F449)/SUMPRODUCT($F$4:$F$964,$O$4:$O$964)</f>
        <v>68206.991342069363</v>
      </c>
      <c r="Q449" s="36">
        <f>P449/F449</f>
        <v>90.580333787608723</v>
      </c>
      <c r="R449" s="15">
        <f>(0.3*IF(H449&lt;=$H$968,H449*F449,$H$968*F449)+0.3*IF(J449&lt;=$J$968,J449*F449,$J$968*F449)+0.3*IF(L449&lt;$L$968,L449*F449,$L$968*F449)+0.1*IF(N449&lt;$N$968,N449*F449,$N$968*F449))/F449</f>
        <v>0.19309428950863211</v>
      </c>
      <c r="S449" s="37">
        <f>43000000*(R449*F449)/SUMPRODUCT($R$4:$R$964,$F$4:$F$964)</f>
        <v>70075.58452554539</v>
      </c>
      <c r="T449" s="38">
        <f>S449/F449</f>
        <v>93.06186523976811</v>
      </c>
      <c r="U449" s="38">
        <f>43000000*F449/SUM($F$4:$F$964)</f>
        <v>74608.5694206021</v>
      </c>
      <c r="V449" s="38">
        <f t="shared" si="19"/>
        <v>4532.9848950567102</v>
      </c>
      <c r="W449" s="38">
        <f t="shared" si="20"/>
        <v>6.0199002590397157</v>
      </c>
    </row>
    <row r="450" spans="1:23" x14ac:dyDescent="0.25">
      <c r="A450" s="7" t="s">
        <v>1050</v>
      </c>
      <c r="B450" s="7" t="s">
        <v>1012</v>
      </c>
      <c r="C450" s="7" t="s">
        <v>111</v>
      </c>
      <c r="D450" s="8">
        <v>8000</v>
      </c>
      <c r="E450" s="8" t="s">
        <v>659</v>
      </c>
      <c r="F450" s="9">
        <v>1344</v>
      </c>
      <c r="G450" s="9">
        <v>402</v>
      </c>
      <c r="H450" s="10">
        <f t="shared" si="18"/>
        <v>0.29910714285714285</v>
      </c>
      <c r="I450" s="9">
        <v>348</v>
      </c>
      <c r="J450" s="10">
        <f>I450/F450</f>
        <v>0.25892857142857145</v>
      </c>
      <c r="K450" s="11">
        <v>46</v>
      </c>
      <c r="L450" s="12">
        <f>K450/F450</f>
        <v>3.4226190476190479E-2</v>
      </c>
      <c r="M450" s="9">
        <v>206</v>
      </c>
      <c r="N450" s="16">
        <f>M450/F450</f>
        <v>0.15327380952380953</v>
      </c>
      <c r="O450" s="15">
        <f>(G450+I450+K450)*0.3/F450+M450*0.1/F450</f>
        <v>0.19300595238095236</v>
      </c>
      <c r="P450" s="36">
        <f>43000000*(O450*F450)/SUMPRODUCT($F$4:$F$964,$O$4:$O$964)</f>
        <v>121684.27478770835</v>
      </c>
      <c r="Q450" s="36">
        <f>P450/F450</f>
        <v>90.538894931330617</v>
      </c>
      <c r="R450" s="15">
        <f>(0.3*IF(H450&lt;=$H$968,H450*F450,$H$968*F450)+0.3*IF(J450&lt;=$J$968,J450*F450,$J$968*F450)+0.3*IF(L450&lt;$L$968,L450*F450,$L$968*F450)+0.1*IF(N450&lt;$N$968,N450*F450,$N$968*F450))/F450</f>
        <v>0.19300595238095242</v>
      </c>
      <c r="S450" s="37">
        <f>43000000*(R450*F450)/SUMPRODUCT($R$4:$R$964,$F$4:$F$964)</f>
        <v>125017.92727597304</v>
      </c>
      <c r="T450" s="38">
        <f>S450/F450</f>
        <v>93.019291127956123</v>
      </c>
      <c r="U450" s="38">
        <f>43000000*F450/SUM($F$4:$F$964)</f>
        <v>133165.89283039735</v>
      </c>
      <c r="V450" s="38">
        <f t="shared" si="19"/>
        <v>8147.9655544243142</v>
      </c>
      <c r="W450" s="38">
        <f t="shared" si="20"/>
        <v>6.062474370851703</v>
      </c>
    </row>
    <row r="451" spans="1:23" x14ac:dyDescent="0.25">
      <c r="A451" s="7" t="s">
        <v>578</v>
      </c>
      <c r="B451" s="7" t="s">
        <v>1051</v>
      </c>
      <c r="C451" s="7" t="s">
        <v>1052</v>
      </c>
      <c r="D451" s="8">
        <v>3600</v>
      </c>
      <c r="E451" s="8" t="s">
        <v>142</v>
      </c>
      <c r="F451" s="9">
        <v>1059</v>
      </c>
      <c r="G451" s="9">
        <v>210</v>
      </c>
      <c r="H451" s="10">
        <f t="shared" si="18"/>
        <v>0.19830028328611898</v>
      </c>
      <c r="I451" s="9">
        <v>306</v>
      </c>
      <c r="J451" s="10">
        <f>I451/F451</f>
        <v>0.28895184135977336</v>
      </c>
      <c r="K451" s="11">
        <v>57</v>
      </c>
      <c r="L451" s="12">
        <f>K451/F451</f>
        <v>5.3824362606232294E-2</v>
      </c>
      <c r="M451" s="9">
        <v>324</v>
      </c>
      <c r="N451" s="16">
        <f>M451/F451</f>
        <v>0.30594900849858359</v>
      </c>
      <c r="O451" s="15">
        <f>(G451+I451+K451)*0.3/F451+M451*0.1/F451</f>
        <v>0.19291784702549575</v>
      </c>
      <c r="P451" s="36">
        <f>43000000*(O451*F451)/SUMPRODUCT($F$4:$F$964,$O$4:$O$964)</f>
        <v>95836.921122316184</v>
      </c>
      <c r="Q451" s="36">
        <f>P451/F451</f>
        <v>90.497564799165417</v>
      </c>
      <c r="R451" s="15">
        <f>(0.3*IF(H451&lt;=$H$968,H451*F451,$H$968*F451)+0.3*IF(J451&lt;=$J$968,J451*F451,$J$968*F451)+0.3*IF(L451&lt;$L$968,L451*F451,$L$968*F451)+0.1*IF(N451&lt;$N$968,N451*F451,$N$968*F451))/F451</f>
        <v>0.19291784702549575</v>
      </c>
      <c r="S451" s="37">
        <f>43000000*(R451*F451)/SUMPRODUCT($R$4:$R$964,$F$4:$F$964)</f>
        <v>98462.461613266336</v>
      </c>
      <c r="T451" s="38">
        <f>S451/F451</f>
        <v>92.976828718853952</v>
      </c>
      <c r="U451" s="38">
        <f>43000000*F451/SUM($F$4:$F$964)</f>
        <v>104927.5896632372</v>
      </c>
      <c r="V451" s="38">
        <f t="shared" si="19"/>
        <v>6465.1280499708664</v>
      </c>
      <c r="W451" s="38">
        <f t="shared" si="20"/>
        <v>6.1049367799538743</v>
      </c>
    </row>
    <row r="452" spans="1:23" x14ac:dyDescent="0.25">
      <c r="A452" s="7" t="s">
        <v>1053</v>
      </c>
      <c r="B452" s="7" t="s">
        <v>389</v>
      </c>
      <c r="C452" s="7" t="s">
        <v>37</v>
      </c>
      <c r="D452" s="8">
        <v>3500</v>
      </c>
      <c r="E452" s="8" t="s">
        <v>380</v>
      </c>
      <c r="F452" s="9">
        <v>1306</v>
      </c>
      <c r="G452" s="9">
        <v>314.5</v>
      </c>
      <c r="H452" s="10">
        <f t="shared" ref="H452:H515" si="21">G452/F452</f>
        <v>0.24081163859111793</v>
      </c>
      <c r="I452" s="9">
        <v>365</v>
      </c>
      <c r="J452" s="10">
        <f>I452/F452</f>
        <v>0.27947932618683002</v>
      </c>
      <c r="K452" s="11">
        <v>87.5</v>
      </c>
      <c r="L452" s="12">
        <f>K452/F452</f>
        <v>6.6998468606431855E-2</v>
      </c>
      <c r="M452" s="9">
        <v>212.5</v>
      </c>
      <c r="N452" s="16">
        <f>M452/F452</f>
        <v>0.16271056661562022</v>
      </c>
      <c r="O452" s="15">
        <f>(G452+I452+K452)*0.3/F452+M452*0.1/F452</f>
        <v>0.19245788667687597</v>
      </c>
      <c r="P452" s="36">
        <f>43000000*(O452*F452)/SUMPRODUCT($F$4:$F$964,$O$4:$O$964)</f>
        <v>117908.02801808213</v>
      </c>
      <c r="Q452" s="36">
        <f>P452/F452</f>
        <v>90.281797869894433</v>
      </c>
      <c r="R452" s="15">
        <f>(0.3*IF(H452&lt;=$H$968,H452*F452,$H$968*F452)+0.3*IF(J452&lt;=$J$968,J452*F452,$J$968*F452)+0.3*IF(L452&lt;$L$968,L452*F452,$L$968*F452)+0.1*IF(N452&lt;$N$968,N452*F452,$N$968*F452))/F452</f>
        <v>0.19245788667687597</v>
      </c>
      <c r="S452" s="37">
        <f>43000000*(R452*F452)/SUMPRODUCT($R$4:$R$964,$F$4:$F$964)</f>
        <v>121138.22675719285</v>
      </c>
      <c r="T452" s="38">
        <f>S452/F452</f>
        <v>92.755150656349812</v>
      </c>
      <c r="U452" s="38">
        <f>43000000*F452/SUM($F$4:$F$964)</f>
        <v>129400.78574144268</v>
      </c>
      <c r="V452" s="38">
        <f t="shared" si="19"/>
        <v>8262.5589842498302</v>
      </c>
      <c r="W452" s="38">
        <f t="shared" si="20"/>
        <v>6.3266148424580138</v>
      </c>
    </row>
    <row r="453" spans="1:23" x14ac:dyDescent="0.25">
      <c r="A453" s="7" t="s">
        <v>1054</v>
      </c>
      <c r="B453" s="7" t="s">
        <v>690</v>
      </c>
      <c r="C453" s="7" t="s">
        <v>414</v>
      </c>
      <c r="D453" s="8">
        <v>2400</v>
      </c>
      <c r="E453" s="8" t="s">
        <v>531</v>
      </c>
      <c r="F453" s="9">
        <v>158</v>
      </c>
      <c r="G453" s="9">
        <v>33</v>
      </c>
      <c r="H453" s="10">
        <f t="shared" si="21"/>
        <v>0.20886075949367089</v>
      </c>
      <c r="I453" s="9">
        <v>49</v>
      </c>
      <c r="J453" s="10">
        <f>I453/F453</f>
        <v>0.310126582278481</v>
      </c>
      <c r="K453" s="11">
        <v>11</v>
      </c>
      <c r="L453" s="12">
        <f>K453/F453</f>
        <v>6.9620253164556958E-2</v>
      </c>
      <c r="M453" s="9">
        <v>25</v>
      </c>
      <c r="N453" s="16">
        <f>M453/F453</f>
        <v>0.15822784810126583</v>
      </c>
      <c r="O453" s="15">
        <f>(G453+I453+K453)*0.3/F453+M453*0.1/F453</f>
        <v>0.19240506329113924</v>
      </c>
      <c r="P453" s="36">
        <f>43000000*(O453*F453)/SUMPRODUCT($F$4:$F$964,$O$4:$O$964)</f>
        <v>14260.608918837064</v>
      </c>
      <c r="Q453" s="36">
        <f>P453/F453</f>
        <v>90.257018473652309</v>
      </c>
      <c r="R453" s="15">
        <f>(0.3*IF(H453&lt;=$H$968,H453*F453,$H$968*F453)+0.3*IF(J453&lt;=$J$968,J453*F453,$J$968*F453)+0.3*IF(L453&lt;$L$968,L453*F453,$L$968*F453)+0.1*IF(N453&lt;$N$968,N453*F453,$N$968*F453))/F453</f>
        <v>0.19240506329113927</v>
      </c>
      <c r="S453" s="37">
        <f>43000000*(R453*F453)/SUMPRODUCT($R$4:$R$964,$F$4:$F$964)</f>
        <v>14651.291400114034</v>
      </c>
      <c r="T453" s="38">
        <f>S453/F453</f>
        <v>92.72969240578503</v>
      </c>
      <c r="U453" s="38">
        <f>43000000*F453/SUM($F$4:$F$964)</f>
        <v>15654.918948811595</v>
      </c>
      <c r="V453" s="38">
        <f t="shared" ref="V453:V516" si="22">-(S453-U453)</f>
        <v>1003.627548697561</v>
      </c>
      <c r="W453" s="38">
        <f t="shared" ref="W453:W516" si="23">$T$965-T453</f>
        <v>6.3520730930227955</v>
      </c>
    </row>
    <row r="454" spans="1:23" x14ac:dyDescent="0.25">
      <c r="A454" s="7" t="s">
        <v>1055</v>
      </c>
      <c r="B454" s="7" t="s">
        <v>1056</v>
      </c>
      <c r="C454" s="7" t="s">
        <v>330</v>
      </c>
      <c r="D454" s="8">
        <v>1700</v>
      </c>
      <c r="E454" s="8" t="s">
        <v>449</v>
      </c>
      <c r="F454" s="9">
        <v>403</v>
      </c>
      <c r="G454" s="9">
        <v>49</v>
      </c>
      <c r="H454" s="10">
        <f t="shared" si="21"/>
        <v>0.12158808933002481</v>
      </c>
      <c r="I454" s="9">
        <v>58</v>
      </c>
      <c r="J454" s="10">
        <f>I454/F454</f>
        <v>0.14392059553349876</v>
      </c>
      <c r="K454" s="11">
        <v>111</v>
      </c>
      <c r="L454" s="12">
        <f>K454/F454</f>
        <v>0.27543424317617865</v>
      </c>
      <c r="M454" s="9">
        <v>120</v>
      </c>
      <c r="N454" s="16">
        <f>M454/F454</f>
        <v>0.29776674937965258</v>
      </c>
      <c r="O454" s="15">
        <f>(G454+I454+K454)*0.3/F454+M454*0.1/F454</f>
        <v>0.1920595533498759</v>
      </c>
      <c r="P454" s="36">
        <f>43000000*(O454*F454)/SUMPRODUCT($F$4:$F$964,$O$4:$O$964)</f>
        <v>36308.260865723307</v>
      </c>
      <c r="Q454" s="36">
        <f>P454/F454</f>
        <v>90.094940113457341</v>
      </c>
      <c r="R454" s="15">
        <f>(0.3*IF(H454&lt;=$H$968,H454*F454,$H$968*F454)+0.3*IF(J454&lt;=$J$968,J454*F454,$J$968*F454)+0.3*IF(L454&lt;$L$968,L454*F454,$L$968*F454)+0.1*IF(N454&lt;$N$968,N454*F454,$N$968*F454))/F454</f>
        <v>0.1920595533498759</v>
      </c>
      <c r="S454" s="37">
        <f>43000000*(R454*F454)/SUMPRODUCT($R$4:$R$964,$F$4:$F$964)</f>
        <v>37302.959025290329</v>
      </c>
      <c r="T454" s="38">
        <f>S454/F454</f>
        <v>92.563173760025634</v>
      </c>
      <c r="U454" s="38">
        <f>43000000*F454/SUM($F$4:$F$964)</f>
        <v>39929.95149601945</v>
      </c>
      <c r="V454" s="38">
        <f t="shared" si="22"/>
        <v>2626.9924707291211</v>
      </c>
      <c r="W454" s="38">
        <f t="shared" si="23"/>
        <v>6.5185917387821917</v>
      </c>
    </row>
    <row r="455" spans="1:23" x14ac:dyDescent="0.25">
      <c r="A455" s="7" t="s">
        <v>1057</v>
      </c>
      <c r="B455" s="7" t="s">
        <v>925</v>
      </c>
      <c r="C455" s="7" t="s">
        <v>126</v>
      </c>
      <c r="D455" s="8">
        <v>8970</v>
      </c>
      <c r="E455" s="8" t="s">
        <v>926</v>
      </c>
      <c r="F455" s="9">
        <v>665</v>
      </c>
      <c r="G455" s="9">
        <v>161</v>
      </c>
      <c r="H455" s="10">
        <f t="shared" si="21"/>
        <v>0.24210526315789474</v>
      </c>
      <c r="I455" s="9">
        <v>241</v>
      </c>
      <c r="J455" s="10">
        <f>I455/F455</f>
        <v>0.36240601503759401</v>
      </c>
      <c r="K455" s="11">
        <v>18</v>
      </c>
      <c r="L455" s="12">
        <f>K455/F455</f>
        <v>2.7067669172932331E-2</v>
      </c>
      <c r="M455" s="9">
        <v>16</v>
      </c>
      <c r="N455" s="16">
        <f>M455/F455</f>
        <v>2.4060150375939851E-2</v>
      </c>
      <c r="O455" s="15">
        <f>(G455+I455+K455)*0.3/F455+M455*0.1/F455</f>
        <v>0.19187969924812032</v>
      </c>
      <c r="P455" s="36">
        <f>43000000*(O455*F455)/SUMPRODUCT($F$4:$F$964,$O$4:$O$964)</f>
        <v>59857.029540908203</v>
      </c>
      <c r="Q455" s="36">
        <f>P455/F455</f>
        <v>90.010570738207818</v>
      </c>
      <c r="R455" s="15">
        <f>(0.3*IF(H455&lt;=$H$968,H455*F455,$H$968*F455)+0.3*IF(J455&lt;=$J$968,J455*F455,$J$968*F455)+0.3*IF(L455&lt;$L$968,L455*F455,$L$968*F455)+0.1*IF(N455&lt;$N$968,N455*F455,$N$968*F455))/F455</f>
        <v>0.19187969924812032</v>
      </c>
      <c r="S455" s="37">
        <f>43000000*(R455*F455)/SUMPRODUCT($R$4:$R$964,$F$4:$F$964)</f>
        <v>61496.867850478637</v>
      </c>
      <c r="T455" s="38">
        <f>S455/F455</f>
        <v>92.476493008238549</v>
      </c>
      <c r="U455" s="38">
        <f>43000000*F455/SUM($F$4:$F$964)</f>
        <v>65889.374056707034</v>
      </c>
      <c r="V455" s="38">
        <f t="shared" si="22"/>
        <v>4392.5062062283978</v>
      </c>
      <c r="W455" s="38">
        <f t="shared" si="23"/>
        <v>6.605272490569277</v>
      </c>
    </row>
    <row r="456" spans="1:23" x14ac:dyDescent="0.25">
      <c r="A456" s="7" t="s">
        <v>1058</v>
      </c>
      <c r="B456" s="7" t="s">
        <v>1059</v>
      </c>
      <c r="C456" s="7" t="s">
        <v>556</v>
      </c>
      <c r="D456" s="8">
        <v>2200</v>
      </c>
      <c r="E456" s="8" t="s">
        <v>510</v>
      </c>
      <c r="F456" s="9">
        <v>516</v>
      </c>
      <c r="G456" s="9">
        <v>120</v>
      </c>
      <c r="H456" s="10">
        <f t="shared" si="21"/>
        <v>0.23255813953488372</v>
      </c>
      <c r="I456" s="9">
        <v>160</v>
      </c>
      <c r="J456" s="10">
        <f>I456/F456</f>
        <v>0.31007751937984496</v>
      </c>
      <c r="K456" s="11">
        <v>23</v>
      </c>
      <c r="L456" s="12">
        <f>K456/F456</f>
        <v>4.4573643410852716E-2</v>
      </c>
      <c r="M456" s="9">
        <v>78</v>
      </c>
      <c r="N456" s="16">
        <f>M456/F456</f>
        <v>0.15116279069767441</v>
      </c>
      <c r="O456" s="15">
        <f>(G456+I456+K456)*0.3/F456+M456*0.1/F456</f>
        <v>0.19127906976744186</v>
      </c>
      <c r="P456" s="36">
        <f>43000000*(O456*F456)/SUMPRODUCT($F$4:$F$964,$O$4:$O$964)</f>
        <v>46300.069088461125</v>
      </c>
      <c r="Q456" s="36">
        <f>P456/F456</f>
        <v>89.728816062909161</v>
      </c>
      <c r="R456" s="15">
        <f>(0.3*IF(H456&lt;=$H$968,H456*F456,$H$968*F456)+0.3*IF(J456&lt;=$J$968,J456*F456,$J$968*F456)+0.3*IF(L456&lt;$L$968,L456*F456,$L$968*F456)+0.1*IF(N456&lt;$N$968,N456*F456,$N$968*F456))/F456</f>
        <v>0.19127906976744186</v>
      </c>
      <c r="S456" s="37">
        <f>43000000*(R456*F456)/SUMPRODUCT($R$4:$R$964,$F$4:$F$964)</f>
        <v>47568.502012870231</v>
      </c>
      <c r="T456" s="38">
        <f>S456/F456</f>
        <v>92.187019404787264</v>
      </c>
      <c r="U456" s="38">
        <f>43000000*F456/SUM($F$4:$F$964)</f>
        <v>51126.1909973847</v>
      </c>
      <c r="V456" s="38">
        <f t="shared" si="22"/>
        <v>3557.6889845144688</v>
      </c>
      <c r="W456" s="38">
        <f t="shared" si="23"/>
        <v>6.8947460940205616</v>
      </c>
    </row>
    <row r="457" spans="1:23" x14ac:dyDescent="0.25">
      <c r="A457" s="7" t="s">
        <v>1060</v>
      </c>
      <c r="B457" s="7" t="s">
        <v>1061</v>
      </c>
      <c r="C457" s="7" t="s">
        <v>664</v>
      </c>
      <c r="D457" s="8">
        <v>2440</v>
      </c>
      <c r="E457" s="8" t="s">
        <v>733</v>
      </c>
      <c r="F457" s="9">
        <v>146</v>
      </c>
      <c r="G457" s="9">
        <v>34</v>
      </c>
      <c r="H457" s="10">
        <f t="shared" si="21"/>
        <v>0.23287671232876711</v>
      </c>
      <c r="I457" s="9">
        <v>48</v>
      </c>
      <c r="J457" s="10">
        <f>I457/F457</f>
        <v>0.32876712328767121</v>
      </c>
      <c r="K457" s="11">
        <v>5</v>
      </c>
      <c r="L457" s="12">
        <f>K457/F457</f>
        <v>3.4246575342465752E-2</v>
      </c>
      <c r="M457" s="9">
        <v>18</v>
      </c>
      <c r="N457" s="16">
        <f>M457/F457</f>
        <v>0.12328767123287671</v>
      </c>
      <c r="O457" s="15">
        <f>(G457+I457+K457)*0.3/F457+M457*0.1/F457</f>
        <v>0.1910958904109589</v>
      </c>
      <c r="P457" s="36">
        <f>43000000*(O457*F457)/SUMPRODUCT($F$4:$F$964,$O$4:$O$964)</f>
        <v>13087.861474853753</v>
      </c>
      <c r="Q457" s="36">
        <f>P457/F457</f>
        <v>89.642886814066799</v>
      </c>
      <c r="R457" s="15">
        <f>(0.3*IF(H457&lt;=$H$968,H457*F457,$H$968*F457)+0.3*IF(J457&lt;=$J$968,J457*F457,$J$968*F457)+0.3*IF(L457&lt;$L$968,L457*F457,$L$968*F457)+0.1*IF(N457&lt;$N$968,N457*F457,$N$968*F457))/F457</f>
        <v>0.1910958904109589</v>
      </c>
      <c r="S457" s="37">
        <f>43000000*(R457*F457)/SUMPRODUCT($R$4:$R$964,$F$4:$F$964)</f>
        <v>13446.415462604655</v>
      </c>
      <c r="T457" s="38">
        <f>S457/F457</f>
        <v>92.098736045237359</v>
      </c>
      <c r="U457" s="38">
        <f>43000000*F457/SUM($F$4:$F$964)</f>
        <v>14465.937762825904</v>
      </c>
      <c r="V457" s="38">
        <f t="shared" si="22"/>
        <v>1019.5223002212497</v>
      </c>
      <c r="W457" s="38">
        <f t="shared" si="23"/>
        <v>6.9830294535704667</v>
      </c>
    </row>
    <row r="458" spans="1:23" x14ac:dyDescent="0.25">
      <c r="A458" s="7" t="s">
        <v>1062</v>
      </c>
      <c r="B458" s="7" t="s">
        <v>1063</v>
      </c>
      <c r="C458" s="7" t="s">
        <v>40</v>
      </c>
      <c r="D458" s="8">
        <v>2850</v>
      </c>
      <c r="E458" s="8" t="s">
        <v>712</v>
      </c>
      <c r="F458" s="9">
        <v>518</v>
      </c>
      <c r="G458" s="9">
        <v>126</v>
      </c>
      <c r="H458" s="10">
        <f t="shared" si="21"/>
        <v>0.24324324324324326</v>
      </c>
      <c r="I458" s="9">
        <v>125</v>
      </c>
      <c r="J458" s="10">
        <f>I458/F458</f>
        <v>0.2413127413127413</v>
      </c>
      <c r="K458" s="11">
        <v>26</v>
      </c>
      <c r="L458" s="12">
        <f>K458/F458</f>
        <v>5.019305019305019E-2</v>
      </c>
      <c r="M458" s="9">
        <v>158</v>
      </c>
      <c r="N458" s="16">
        <f>M458/F458</f>
        <v>0.30501930501930502</v>
      </c>
      <c r="O458" s="15">
        <f>(G458+I458+K458)*0.3/F458+M458*0.1/F458</f>
        <v>0.19092664092664091</v>
      </c>
      <c r="P458" s="36">
        <f>43000000*(O458*F458)/SUMPRODUCT($F$4:$F$964,$O$4:$O$964)</f>
        <v>46393.888883979787</v>
      </c>
      <c r="Q458" s="36">
        <f>P458/F458</f>
        <v>89.563492054015029</v>
      </c>
      <c r="R458" s="15">
        <f>(0.3*IF(H458&lt;=$H$968,H458*F458,$H$968*F458)+0.3*IF(J458&lt;=$J$968,J458*F458,$J$968*F458)+0.3*IF(L458&lt;$L$968,L458*F458,$L$968*F458)+0.1*IF(N458&lt;$N$968,N458*F458,$N$968*F458))/F458</f>
        <v>0.19092664092664091</v>
      </c>
      <c r="S458" s="37">
        <f>43000000*(R458*F458)/SUMPRODUCT($R$4:$R$964,$F$4:$F$964)</f>
        <v>47664.892087870976</v>
      </c>
      <c r="T458" s="38">
        <f>S458/F458</f>
        <v>92.017166192801113</v>
      </c>
      <c r="U458" s="38">
        <f>43000000*F458/SUM($F$4:$F$964)</f>
        <v>51324.354528382319</v>
      </c>
      <c r="V458" s="38">
        <f t="shared" si="22"/>
        <v>3659.4624405113427</v>
      </c>
      <c r="W458" s="38">
        <f t="shared" si="23"/>
        <v>7.0645993060067127</v>
      </c>
    </row>
    <row r="459" spans="1:23" x14ac:dyDescent="0.25">
      <c r="A459" s="7" t="s">
        <v>1064</v>
      </c>
      <c r="B459" s="7" t="s">
        <v>1065</v>
      </c>
      <c r="C459" s="7" t="s">
        <v>196</v>
      </c>
      <c r="D459" s="8">
        <v>2200</v>
      </c>
      <c r="E459" s="8" t="s">
        <v>510</v>
      </c>
      <c r="F459" s="9">
        <v>617</v>
      </c>
      <c r="G459" s="9">
        <v>153</v>
      </c>
      <c r="H459" s="10">
        <f t="shared" si="21"/>
        <v>0.24797406807131281</v>
      </c>
      <c r="I459" s="9">
        <v>188</v>
      </c>
      <c r="J459" s="10">
        <f>I459/F459</f>
        <v>0.3047001620745543</v>
      </c>
      <c r="K459" s="11">
        <v>24</v>
      </c>
      <c r="L459" s="12">
        <f>K459/F459</f>
        <v>3.8897893030794169E-2</v>
      </c>
      <c r="M459" s="9">
        <v>80</v>
      </c>
      <c r="N459" s="16">
        <f>M459/F459</f>
        <v>0.12965964343598055</v>
      </c>
      <c r="O459" s="15">
        <f>(G459+I459+K459)*0.3/F459+M459*0.1/F459</f>
        <v>0.19043760129659645</v>
      </c>
      <c r="P459" s="36">
        <f>43000000*(O459*F459)/SUMPRODUCT($F$4:$F$964,$O$4:$O$964)</f>
        <v>55119.129867215634</v>
      </c>
      <c r="Q459" s="36">
        <f>P459/F459</f>
        <v>89.334084063558564</v>
      </c>
      <c r="R459" s="15">
        <f>(0.3*IF(H459&lt;=$H$968,H459*F459,$H$968*F459)+0.3*IF(J459&lt;=$J$968,J459*F459,$J$968*F459)+0.3*IF(L459&lt;$L$968,L459*F459,$L$968*F459)+0.1*IF(N459&lt;$N$968,N459*F459,$N$968*F459))/F459</f>
        <v>0.19043760129659643</v>
      </c>
      <c r="S459" s="37">
        <f>43000000*(R459*F459)/SUMPRODUCT($R$4:$R$964,$F$4:$F$964)</f>
        <v>56629.169062940746</v>
      </c>
      <c r="T459" s="38">
        <f>S459/F459</f>
        <v>91.78147335970948</v>
      </c>
      <c r="U459" s="38">
        <f>43000000*F459/SUM($F$4:$F$964)</f>
        <v>61133.449312764264</v>
      </c>
      <c r="V459" s="38">
        <f t="shared" si="22"/>
        <v>4504.2802498235178</v>
      </c>
      <c r="W459" s="38">
        <f t="shared" si="23"/>
        <v>7.300292139098346</v>
      </c>
    </row>
    <row r="460" spans="1:23" x14ac:dyDescent="0.25">
      <c r="A460" s="7" t="s">
        <v>1066</v>
      </c>
      <c r="B460" s="7" t="s">
        <v>541</v>
      </c>
      <c r="C460" s="7" t="s">
        <v>1067</v>
      </c>
      <c r="D460" s="8">
        <v>3910</v>
      </c>
      <c r="E460" s="8" t="s">
        <v>1068</v>
      </c>
      <c r="F460" s="9">
        <v>572</v>
      </c>
      <c r="G460" s="9">
        <v>146</v>
      </c>
      <c r="H460" s="10">
        <f t="shared" si="21"/>
        <v>0.25524475524475526</v>
      </c>
      <c r="I460" s="9">
        <v>205</v>
      </c>
      <c r="J460" s="10">
        <f>I460/F460</f>
        <v>0.35839160839160839</v>
      </c>
      <c r="K460" s="11">
        <v>8</v>
      </c>
      <c r="L460" s="12">
        <f>K460/F460</f>
        <v>1.3986013986013986E-2</v>
      </c>
      <c r="M460" s="9">
        <v>11</v>
      </c>
      <c r="N460" s="16">
        <f>M460/F460</f>
        <v>1.9230769230769232E-2</v>
      </c>
      <c r="O460" s="15">
        <f>(G460+I460+K460)*0.3/F460+M460*0.1/F460</f>
        <v>0.1902097902097902</v>
      </c>
      <c r="P460" s="36">
        <f>43000000*(O460*F460)/SUMPRODUCT($F$4:$F$964,$O$4:$O$964)</f>
        <v>51037.968762153701</v>
      </c>
      <c r="Q460" s="36">
        <f>P460/F460</f>
        <v>89.227218115653329</v>
      </c>
      <c r="R460" s="15">
        <f>(0.3*IF(H460&lt;=$H$968,H460*F460,$H$968*F460)+0.3*IF(J460&lt;=$J$968,J460*F460,$J$968*F460)+0.3*IF(L460&lt;$L$968,L460*F460,$L$968*F460)+0.1*IF(N460&lt;$N$968,N460*F460,$N$968*F460))/F460</f>
        <v>0.1902097902097902</v>
      </c>
      <c r="S460" s="37">
        <f>43000000*(R460*F460)/SUMPRODUCT($R$4:$R$964,$F$4:$F$964)</f>
        <v>52436.200800408114</v>
      </c>
      <c r="T460" s="38">
        <f>S460/F460</f>
        <v>91.671679720993211</v>
      </c>
      <c r="U460" s="38">
        <f>43000000*F460/SUM($F$4:$F$964)</f>
        <v>56674.769865317925</v>
      </c>
      <c r="V460" s="38">
        <f t="shared" si="22"/>
        <v>4238.5690649098105</v>
      </c>
      <c r="W460" s="38">
        <f t="shared" si="23"/>
        <v>7.410085777814615</v>
      </c>
    </row>
    <row r="461" spans="1:23" x14ac:dyDescent="0.25">
      <c r="A461" s="7" t="s">
        <v>1069</v>
      </c>
      <c r="B461" s="7" t="s">
        <v>245</v>
      </c>
      <c r="C461" s="7" t="s">
        <v>414</v>
      </c>
      <c r="D461" s="8">
        <v>9700</v>
      </c>
      <c r="E461" s="8" t="s">
        <v>608</v>
      </c>
      <c r="F461" s="9">
        <v>721</v>
      </c>
      <c r="G461" s="9">
        <v>178</v>
      </c>
      <c r="H461" s="10">
        <f t="shared" si="21"/>
        <v>0.24687933425797504</v>
      </c>
      <c r="I461" s="9">
        <v>204</v>
      </c>
      <c r="J461" s="10">
        <f>I461/F461</f>
        <v>0.28294036061026351</v>
      </c>
      <c r="K461" s="11">
        <v>38</v>
      </c>
      <c r="L461" s="12">
        <f>K461/F461</f>
        <v>5.2704576976421634E-2</v>
      </c>
      <c r="M461" s="9">
        <v>111</v>
      </c>
      <c r="N461" s="16">
        <f>M461/F461</f>
        <v>0.15395284327323161</v>
      </c>
      <c r="O461" s="15">
        <f>(G461+I461+K461)*0.3/F461+M461*0.1/F461</f>
        <v>0.19015256588072121</v>
      </c>
      <c r="P461" s="36">
        <f>43000000*(O461*F461)/SUMPRODUCT($F$4:$F$964,$O$4:$O$964)</f>
        <v>64313.469828044785</v>
      </c>
      <c r="Q461" s="36">
        <f>P461/F461</f>
        <v>89.200374241393604</v>
      </c>
      <c r="R461" s="15">
        <f>(0.3*IF(H461&lt;=$H$968,H461*F461,$H$968*F461)+0.3*IF(J461&lt;=$J$968,J461*F461,$J$968*F461)+0.3*IF(L461&lt;$L$968,L461*F461,$L$968*F461)+0.1*IF(N461&lt;$N$968,N461*F461,$N$968*F461))/F461</f>
        <v>0.19015256588072121</v>
      </c>
      <c r="S461" s="37">
        <f>43000000*(R461*F461)/SUMPRODUCT($R$4:$R$964,$F$4:$F$964)</f>
        <v>66075.39641301427</v>
      </c>
      <c r="T461" s="38">
        <f>S461/F461</f>
        <v>91.644100434139077</v>
      </c>
      <c r="U461" s="38">
        <f>43000000*F461/SUM($F$4:$F$964)</f>
        <v>71437.952924640253</v>
      </c>
      <c r="V461" s="38">
        <f t="shared" si="22"/>
        <v>5362.5565116259822</v>
      </c>
      <c r="W461" s="38">
        <f t="shared" si="23"/>
        <v>7.4376650646687494</v>
      </c>
    </row>
    <row r="462" spans="1:23" x14ac:dyDescent="0.25">
      <c r="A462" s="7" t="s">
        <v>1070</v>
      </c>
      <c r="B462" s="7" t="s">
        <v>1071</v>
      </c>
      <c r="C462" s="7" t="s">
        <v>82</v>
      </c>
      <c r="D462" s="8">
        <v>8870</v>
      </c>
      <c r="E462" s="8" t="s">
        <v>591</v>
      </c>
      <c r="F462" s="9">
        <v>420</v>
      </c>
      <c r="G462" s="9">
        <v>133</v>
      </c>
      <c r="H462" s="10">
        <f t="shared" si="21"/>
        <v>0.31666666666666665</v>
      </c>
      <c r="I462" s="9">
        <v>112</v>
      </c>
      <c r="J462" s="10">
        <f>I462/F462</f>
        <v>0.26666666666666666</v>
      </c>
      <c r="K462" s="11">
        <v>18</v>
      </c>
      <c r="L462" s="12">
        <f>K462/F462</f>
        <v>4.2857142857142858E-2</v>
      </c>
      <c r="M462" s="9">
        <v>7</v>
      </c>
      <c r="N462" s="16">
        <f>M462/F462</f>
        <v>1.6666666666666666E-2</v>
      </c>
      <c r="O462" s="15">
        <f>(G462+I462+K462)*0.3/F462+M462*0.1/F462</f>
        <v>0.18952380952380951</v>
      </c>
      <c r="P462" s="36">
        <f>43000000*(O462*F462)/SUMPRODUCT($F$4:$F$964,$O$4:$O$964)</f>
        <v>37340.278616428623</v>
      </c>
      <c r="Q462" s="36">
        <f>P462/F462</f>
        <v>88.905425277211009</v>
      </c>
      <c r="R462" s="15">
        <f>(0.3*IF(H462&lt;=$H$968,H462*F462,$H$968*F462)+0.3*IF(J462&lt;=$J$968,J462*F462,$J$968*F462)+0.3*IF(L462&lt;$L$968,L462*F462,$L$968*F462)+0.1*IF(N462&lt;$N$968,N462*F462,$N$968*F462))/F462</f>
        <v>0.18952380952380954</v>
      </c>
      <c r="S462" s="37">
        <f>43000000*(R462*F462)/SUMPRODUCT($R$4:$R$964,$F$4:$F$964)</f>
        <v>38363.249850298591</v>
      </c>
      <c r="T462" s="38">
        <f>S462/F462</f>
        <v>91.341071072139499</v>
      </c>
      <c r="U462" s="38">
        <f>43000000*F462/SUM($F$4:$F$964)</f>
        <v>41614.34150949918</v>
      </c>
      <c r="V462" s="38">
        <f t="shared" si="22"/>
        <v>3251.0916592005888</v>
      </c>
      <c r="W462" s="38">
        <f t="shared" si="23"/>
        <v>7.7406944266683269</v>
      </c>
    </row>
    <row r="463" spans="1:23" x14ac:dyDescent="0.25">
      <c r="A463" s="7" t="s">
        <v>1072</v>
      </c>
      <c r="B463" s="7" t="s">
        <v>1073</v>
      </c>
      <c r="C463" s="7" t="s">
        <v>47</v>
      </c>
      <c r="D463" s="8">
        <v>8500</v>
      </c>
      <c r="E463" s="8" t="s">
        <v>190</v>
      </c>
      <c r="F463" s="9">
        <v>359</v>
      </c>
      <c r="G463" s="9">
        <v>63</v>
      </c>
      <c r="H463" s="10">
        <f t="shared" si="21"/>
        <v>0.17548746518105848</v>
      </c>
      <c r="I463" s="9">
        <v>100</v>
      </c>
      <c r="J463" s="10">
        <f>I463/F463</f>
        <v>0.2785515320334262</v>
      </c>
      <c r="K463" s="11">
        <v>35</v>
      </c>
      <c r="L463" s="12">
        <f>K463/F463</f>
        <v>9.7493036211699163E-2</v>
      </c>
      <c r="M463" s="9">
        <v>86</v>
      </c>
      <c r="N463" s="16">
        <f>M463/F463</f>
        <v>0.23955431754874651</v>
      </c>
      <c r="O463" s="15">
        <f>(G463+I463+K463)*0.3/F463+M463*0.1/F463</f>
        <v>0.1894150417827298</v>
      </c>
      <c r="P463" s="36">
        <f>43000000*(O463*F463)/SUMPRODUCT($F$4:$F$964,$O$4:$O$964)</f>
        <v>31898.730476346063</v>
      </c>
      <c r="Q463" s="36">
        <f>P463/F463</f>
        <v>88.854402441075379</v>
      </c>
      <c r="R463" s="15">
        <f>(0.3*IF(H463&lt;=$H$968,H463*F463,$H$968*F463)+0.3*IF(J463&lt;=$J$968,J463*F463,$J$968*F463)+0.3*IF(L463&lt;$L$968,L463*F463,$L$968*F463)+0.1*IF(N463&lt;$N$968,N463*F463,$N$968*F463))/F463</f>
        <v>0.1894150417827298</v>
      </c>
      <c r="S463" s="37">
        <f>43000000*(R463*F463)/SUMPRODUCT($R$4:$R$964,$F$4:$F$964)</f>
        <v>32772.625500255075</v>
      </c>
      <c r="T463" s="38">
        <f>S463/F463</f>
        <v>91.288650418537813</v>
      </c>
      <c r="U463" s="38">
        <f>43000000*F463/SUM($F$4:$F$964)</f>
        <v>35570.353814071917</v>
      </c>
      <c r="V463" s="38">
        <f t="shared" si="22"/>
        <v>2797.7283138168423</v>
      </c>
      <c r="W463" s="38">
        <f t="shared" si="23"/>
        <v>7.7931150802700131</v>
      </c>
    </row>
    <row r="464" spans="1:23" x14ac:dyDescent="0.25">
      <c r="A464" s="7" t="s">
        <v>1074</v>
      </c>
      <c r="B464" s="7" t="s">
        <v>1075</v>
      </c>
      <c r="C464" s="7" t="s">
        <v>1076</v>
      </c>
      <c r="D464" s="8">
        <v>2640</v>
      </c>
      <c r="E464" s="8" t="s">
        <v>409</v>
      </c>
      <c r="F464" s="9">
        <v>261</v>
      </c>
      <c r="G464" s="9">
        <v>40</v>
      </c>
      <c r="H464" s="10">
        <f t="shared" si="21"/>
        <v>0.1532567049808429</v>
      </c>
      <c r="I464" s="9">
        <v>63</v>
      </c>
      <c r="J464" s="10">
        <f>I464/F464</f>
        <v>0.2413793103448276</v>
      </c>
      <c r="K464" s="11">
        <v>33</v>
      </c>
      <c r="L464" s="12">
        <f>K464/F464</f>
        <v>0.12643678160919541</v>
      </c>
      <c r="M464" s="9">
        <v>86</v>
      </c>
      <c r="N464" s="16">
        <f>M464/F464</f>
        <v>0.32950191570881227</v>
      </c>
      <c r="O464" s="15">
        <f>(G464+I464+K464)*0.3/F464+M464*0.1/F464</f>
        <v>0.18927203065134099</v>
      </c>
      <c r="P464" s="36">
        <f>43000000*(O464*F464)/SUMPRODUCT($F$4:$F$964,$O$4:$O$964)</f>
        <v>23173.489493110228</v>
      </c>
      <c r="Q464" s="36">
        <f>P464/F464</f>
        <v>88.787316065556425</v>
      </c>
      <c r="R464" s="15">
        <f>(0.3*IF(H464&lt;=$H$968,H464*F464,$H$968*F464)+0.3*IF(J464&lt;=$J$968,J464*F464,$J$968*F464)+0.3*IF(L464&lt;$L$968,L464*F464,$L$968*F464)+0.1*IF(N464&lt;$N$968,N464*F464,$N$968*F464))/F464</f>
        <v>0.18927203065134099</v>
      </c>
      <c r="S464" s="37">
        <f>43000000*(R464*F464)/SUMPRODUCT($R$4:$R$964,$F$4:$F$964)</f>
        <v>23808.348525185302</v>
      </c>
      <c r="T464" s="38">
        <f>S464/F464</f>
        <v>91.219726150135259</v>
      </c>
      <c r="U464" s="38">
        <f>43000000*F464/SUM($F$4:$F$964)</f>
        <v>25860.340795188775</v>
      </c>
      <c r="V464" s="38">
        <f t="shared" si="22"/>
        <v>2051.9922700034731</v>
      </c>
      <c r="W464" s="38">
        <f t="shared" si="23"/>
        <v>7.8620393486725675</v>
      </c>
    </row>
    <row r="465" spans="1:23" x14ac:dyDescent="0.25">
      <c r="A465" s="7" t="s">
        <v>1077</v>
      </c>
      <c r="B465" s="7" t="s">
        <v>649</v>
      </c>
      <c r="C465" s="7" t="s">
        <v>315</v>
      </c>
      <c r="D465" s="8">
        <v>1652</v>
      </c>
      <c r="E465" s="8" t="s">
        <v>1078</v>
      </c>
      <c r="F465" s="9">
        <v>297</v>
      </c>
      <c r="G465" s="9">
        <v>27</v>
      </c>
      <c r="H465" s="10">
        <f t="shared" si="21"/>
        <v>9.0909090909090912E-2</v>
      </c>
      <c r="I465" s="9">
        <v>44</v>
      </c>
      <c r="J465" s="10">
        <f>I465/F465</f>
        <v>0.14814814814814814</v>
      </c>
      <c r="K465" s="11">
        <v>102</v>
      </c>
      <c r="L465" s="12">
        <f>K465/F465</f>
        <v>0.34343434343434343</v>
      </c>
      <c r="M465" s="9">
        <v>43</v>
      </c>
      <c r="N465" s="16">
        <f>M465/F465</f>
        <v>0.14478114478114479</v>
      </c>
      <c r="O465" s="15">
        <f>(G465+I465+K465)*0.3/F465+M465*0.1/F465</f>
        <v>0.18922558922558921</v>
      </c>
      <c r="P465" s="36">
        <f>43000000*(O465*F465)/SUMPRODUCT($F$4:$F$964,$O$4:$O$964)</f>
        <v>26363.362540744834</v>
      </c>
      <c r="Q465" s="36">
        <f>P465/F465</f>
        <v>88.765530440218299</v>
      </c>
      <c r="R465" s="15">
        <f>(0.3*IF(H465&lt;=$H$968,H465*F465,$H$968*F465)+0.3*IF(J465&lt;=$J$968,J465*F465,$J$968*F465)+0.3*IF(L465&lt;$L$968,L465*F465,$L$968*F465)+0.1*IF(N465&lt;$N$968,N465*F465,$N$968*F465))/F465</f>
        <v>0.18922558922558919</v>
      </c>
      <c r="S465" s="37">
        <f>43000000*(R465*F465)/SUMPRODUCT($R$4:$R$964,$F$4:$F$964)</f>
        <v>27085.611075210803</v>
      </c>
      <c r="T465" s="38">
        <f>S465/F465</f>
        <v>91.197343687578467</v>
      </c>
      <c r="U465" s="38">
        <f>43000000*F465/SUM($F$4:$F$964)</f>
        <v>29427.284353145846</v>
      </c>
      <c r="V465" s="38">
        <f t="shared" si="22"/>
        <v>2341.6732779350423</v>
      </c>
      <c r="W465" s="38">
        <f t="shared" si="23"/>
        <v>7.8844218112293589</v>
      </c>
    </row>
    <row r="466" spans="1:23" x14ac:dyDescent="0.25">
      <c r="A466" s="7" t="s">
        <v>1079</v>
      </c>
      <c r="B466" s="7" t="s">
        <v>1080</v>
      </c>
      <c r="C466" s="7" t="s">
        <v>762</v>
      </c>
      <c r="D466" s="8">
        <v>8000</v>
      </c>
      <c r="E466" s="8" t="s">
        <v>659</v>
      </c>
      <c r="F466" s="9">
        <v>379</v>
      </c>
      <c r="G466" s="9">
        <v>72</v>
      </c>
      <c r="H466" s="10">
        <f t="shared" si="21"/>
        <v>0.18997361477572558</v>
      </c>
      <c r="I466" s="9">
        <v>121</v>
      </c>
      <c r="J466" s="10">
        <f>I466/F466</f>
        <v>0.31926121372031663</v>
      </c>
      <c r="K466" s="11">
        <v>20</v>
      </c>
      <c r="L466" s="12">
        <f>K466/F466</f>
        <v>5.2770448548812667E-2</v>
      </c>
      <c r="M466" s="9">
        <v>78</v>
      </c>
      <c r="N466" s="16">
        <f>M466/F466</f>
        <v>0.20580474934036938</v>
      </c>
      <c r="O466" s="15">
        <f>(G466+I466+K466)*0.3/F466+M466*0.1/F466</f>
        <v>0.18918205804749341</v>
      </c>
      <c r="P466" s="36">
        <f>43000000*(O466*F466)/SUMPRODUCT($F$4:$F$964,$O$4:$O$964)</f>
        <v>33634.396693441362</v>
      </c>
      <c r="Q466" s="36">
        <f>P466/F466</f>
        <v>88.745110009080108</v>
      </c>
      <c r="R466" s="15">
        <f>(0.3*IF(H466&lt;=$H$968,H466*F466,$H$968*F466)+0.3*IF(J466&lt;=$J$968,J466*F466,$J$968*F466)+0.3*IF(L466&lt;$L$968,L466*F466,$L$968*F466)+0.1*IF(N466&lt;$N$968,N466*F466,$N$968*F466))/F466</f>
        <v>0.18918205804749338</v>
      </c>
      <c r="S466" s="37">
        <f>43000000*(R466*F466)/SUMPRODUCT($R$4:$R$964,$F$4:$F$964)</f>
        <v>34555.841887768947</v>
      </c>
      <c r="T466" s="38">
        <f>S466/F466</f>
        <v>91.176363819970831</v>
      </c>
      <c r="U466" s="38">
        <f>43000000*F466/SUM($F$4:$F$964)</f>
        <v>37551.989124048065</v>
      </c>
      <c r="V466" s="38">
        <f t="shared" si="22"/>
        <v>2996.1472362791174</v>
      </c>
      <c r="W466" s="38">
        <f t="shared" si="23"/>
        <v>7.905401678836995</v>
      </c>
    </row>
    <row r="467" spans="1:23" x14ac:dyDescent="0.25">
      <c r="A467" s="7" t="s">
        <v>1081</v>
      </c>
      <c r="B467" s="7" t="s">
        <v>1082</v>
      </c>
      <c r="C467" s="7" t="s">
        <v>408</v>
      </c>
      <c r="D467" s="8">
        <v>2000</v>
      </c>
      <c r="E467" s="8" t="s">
        <v>16</v>
      </c>
      <c r="F467" s="9">
        <v>135</v>
      </c>
      <c r="G467" s="9">
        <v>10</v>
      </c>
      <c r="H467" s="10">
        <f t="shared" si="21"/>
        <v>7.407407407407407E-2</v>
      </c>
      <c r="I467" s="9">
        <v>35</v>
      </c>
      <c r="J467" s="10">
        <f>I467/F467</f>
        <v>0.25925925925925924</v>
      </c>
      <c r="K467" s="11">
        <v>11</v>
      </c>
      <c r="L467" s="12">
        <f>K467/F467</f>
        <v>8.1481481481481488E-2</v>
      </c>
      <c r="M467" s="9">
        <v>87</v>
      </c>
      <c r="N467" s="16">
        <f>M467/F467</f>
        <v>0.64444444444444449</v>
      </c>
      <c r="O467" s="15">
        <f>(G467+I467+K467)*0.3/F467+M467*0.1/F467</f>
        <v>0.18888888888888891</v>
      </c>
      <c r="P467" s="36">
        <f>43000000*(O467*F467)/SUMPRODUCT($F$4:$F$964,$O$4:$O$964)</f>
        <v>11962.023928629776</v>
      </c>
      <c r="Q467" s="36">
        <f>P467/F467</f>
        <v>88.607584656516863</v>
      </c>
      <c r="R467" s="15">
        <f>(0.3*IF(H467&lt;=$H$968,H467*F467,$H$968*F467)+0.3*IF(J467&lt;=$J$968,J467*F467,$J$968*F467)+0.3*IF(L467&lt;$L$968,L467*F467,$L$968*F467)+0.1*IF(N467&lt;$N$968,N467*F467,$N$968*F467))/F467</f>
        <v>0.18888888888888888</v>
      </c>
      <c r="S467" s="37">
        <f>43000000*(R467*F467)/SUMPRODUCT($R$4:$R$964,$F$4:$F$964)</f>
        <v>12289.734562595651</v>
      </c>
      <c r="T467" s="38">
        <f>S467/F467</f>
        <v>91.035070834041861</v>
      </c>
      <c r="U467" s="38">
        <f>43000000*F467/SUM($F$4:$F$964)</f>
        <v>13376.038342339021</v>
      </c>
      <c r="V467" s="38">
        <f t="shared" si="22"/>
        <v>1086.3037797433699</v>
      </c>
      <c r="W467" s="38">
        <f t="shared" si="23"/>
        <v>8.0466946647659654</v>
      </c>
    </row>
    <row r="468" spans="1:23" x14ac:dyDescent="0.25">
      <c r="A468" s="7" t="s">
        <v>1083</v>
      </c>
      <c r="B468" s="7" t="s">
        <v>886</v>
      </c>
      <c r="C468" s="7" t="s">
        <v>798</v>
      </c>
      <c r="D468" s="8">
        <v>2850</v>
      </c>
      <c r="E468" s="8" t="s">
        <v>712</v>
      </c>
      <c r="F468" s="9">
        <v>305</v>
      </c>
      <c r="G468" s="9">
        <v>57</v>
      </c>
      <c r="H468" s="10">
        <f t="shared" si="21"/>
        <v>0.18688524590163935</v>
      </c>
      <c r="I468" s="9">
        <v>72</v>
      </c>
      <c r="J468" s="10">
        <f>I468/F468</f>
        <v>0.23606557377049181</v>
      </c>
      <c r="K468" s="11">
        <v>28</v>
      </c>
      <c r="L468" s="12">
        <f>K468/F468</f>
        <v>9.1803278688524587E-2</v>
      </c>
      <c r="M468" s="9">
        <v>105</v>
      </c>
      <c r="N468" s="16">
        <f>M468/F468</f>
        <v>0.34426229508196721</v>
      </c>
      <c r="O468" s="15">
        <f>(G468+I468+K468)*0.3/F468+M468*0.1/F468</f>
        <v>0.18885245901639347</v>
      </c>
      <c r="P468" s="36">
        <f>43000000*(O468*F468)/SUMPRODUCT($F$4:$F$964,$O$4:$O$964)</f>
        <v>27020.101109375493</v>
      </c>
      <c r="Q468" s="36">
        <f>P468/F468</f>
        <v>88.590495440575381</v>
      </c>
      <c r="R468" s="15">
        <f>(0.3*IF(H468&lt;=$H$968,H468*F468,$H$968*F468)+0.3*IF(J468&lt;=$J$968,J468*F468,$J$968*F468)+0.3*IF(L468&lt;$L$968,L468*F468,$L$968*F468)+0.1*IF(N468&lt;$N$968,N468*F468,$N$968*F468))/F468</f>
        <v>0.18885245901639341</v>
      </c>
      <c r="S468" s="37">
        <f>43000000*(R468*F468)/SUMPRODUCT($R$4:$R$964,$F$4:$F$964)</f>
        <v>27760.341600216056</v>
      </c>
      <c r="T468" s="38">
        <f>S468/F468</f>
        <v>91.017513443331325</v>
      </c>
      <c r="U468" s="38">
        <f>43000000*F468/SUM($F$4:$F$964)</f>
        <v>30219.938477136307</v>
      </c>
      <c r="V468" s="38">
        <f t="shared" si="22"/>
        <v>2459.5968769202518</v>
      </c>
      <c r="W468" s="38">
        <f t="shared" si="23"/>
        <v>8.0642520554765014</v>
      </c>
    </row>
    <row r="469" spans="1:23" x14ac:dyDescent="0.25">
      <c r="A469" s="7" t="s">
        <v>1084</v>
      </c>
      <c r="B469" s="7" t="s">
        <v>964</v>
      </c>
      <c r="C469" s="7" t="s">
        <v>120</v>
      </c>
      <c r="D469" s="8">
        <v>9990</v>
      </c>
      <c r="E469" s="8" t="s">
        <v>965</v>
      </c>
      <c r="F469" s="9">
        <v>148</v>
      </c>
      <c r="G469" s="9">
        <v>41</v>
      </c>
      <c r="H469" s="10">
        <f t="shared" si="21"/>
        <v>0.27702702702702703</v>
      </c>
      <c r="I469" s="9">
        <v>41</v>
      </c>
      <c r="J469" s="10">
        <f>I469/F469</f>
        <v>0.27702702702702703</v>
      </c>
      <c r="K469" s="11">
        <v>5</v>
      </c>
      <c r="L469" s="12">
        <f>K469/F469</f>
        <v>3.3783783783783786E-2</v>
      </c>
      <c r="M469" s="9">
        <v>18</v>
      </c>
      <c r="N469" s="16">
        <f>M469/F469</f>
        <v>0.12162162162162163</v>
      </c>
      <c r="O469" s="15">
        <f>(G469+I469+K469)*0.3/F469+M469*0.1/F469</f>
        <v>0.18851351351351348</v>
      </c>
      <c r="P469" s="36">
        <f>43000000*(O469*F469)/SUMPRODUCT($F$4:$F$964,$O$4:$O$964)</f>
        <v>13087.861474853749</v>
      </c>
      <c r="Q469" s="36">
        <f>P469/F469</f>
        <v>88.431496451714523</v>
      </c>
      <c r="R469" s="15">
        <f>(0.3*IF(H469&lt;=$H$968,H469*F469,$H$968*F469)+0.3*IF(J469&lt;=$J$968,J469*F469,$J$968*F469)+0.3*IF(L469&lt;$L$968,L469*F469,$L$968*F469)+0.1*IF(N469&lt;$N$968,N469*F469,$N$968*F469))/F469</f>
        <v>0.1885135135135135</v>
      </c>
      <c r="S469" s="37">
        <f>43000000*(R469*F469)/SUMPRODUCT($R$4:$R$964,$F$4:$F$964)</f>
        <v>13446.415462604655</v>
      </c>
      <c r="T469" s="38">
        <f>S469/F469</f>
        <v>90.854158531112532</v>
      </c>
      <c r="U469" s="38">
        <f>43000000*F469/SUM($F$4:$F$964)</f>
        <v>14664.10129382352</v>
      </c>
      <c r="V469" s="38">
        <f t="shared" si="22"/>
        <v>1217.6858312188651</v>
      </c>
      <c r="W469" s="38">
        <f t="shared" si="23"/>
        <v>8.2276069676952943</v>
      </c>
    </row>
    <row r="470" spans="1:23" x14ac:dyDescent="0.25">
      <c r="A470" s="7" t="s">
        <v>1085</v>
      </c>
      <c r="B470" s="7" t="s">
        <v>661</v>
      </c>
      <c r="C470" s="7" t="s">
        <v>664</v>
      </c>
      <c r="D470" s="8">
        <v>9660</v>
      </c>
      <c r="E470" s="8" t="s">
        <v>772</v>
      </c>
      <c r="F470" s="9">
        <v>452</v>
      </c>
      <c r="G470" s="9">
        <v>114</v>
      </c>
      <c r="H470" s="10">
        <f t="shared" si="21"/>
        <v>0.25221238938053098</v>
      </c>
      <c r="I470" s="9">
        <v>126</v>
      </c>
      <c r="J470" s="10">
        <f>I470/F470</f>
        <v>0.27876106194690264</v>
      </c>
      <c r="K470" s="11">
        <v>15</v>
      </c>
      <c r="L470" s="12">
        <f>K470/F470</f>
        <v>3.3185840707964605E-2</v>
      </c>
      <c r="M470" s="9">
        <v>87</v>
      </c>
      <c r="N470" s="16">
        <f>M470/F470</f>
        <v>0.19247787610619468</v>
      </c>
      <c r="O470" s="15">
        <f>(G470+I470+K470)*0.3/F470+M470*0.1/F470</f>
        <v>0.18849557522123894</v>
      </c>
      <c r="P470" s="36">
        <f>43000000*(O470*F470)/SUMPRODUCT($F$4:$F$964,$O$4:$O$964)</f>
        <v>39967.232890951243</v>
      </c>
      <c r="Q470" s="36">
        <f>P470/F470</f>
        <v>88.423081617148767</v>
      </c>
      <c r="R470" s="15">
        <f>(0.3*IF(H470&lt;=$H$968,H470*F470,$H$968*F470)+0.3*IF(J470&lt;=$J$968,J470*F470,$J$968*F470)+0.3*IF(L470&lt;$L$968,L470*F470,$L$968*F470)+0.1*IF(N470&lt;$N$968,N470*F470,$N$968*F470))/F470</f>
        <v>0.18849557522123894</v>
      </c>
      <c r="S470" s="37">
        <f>43000000*(R470*F470)/SUMPRODUCT($R$4:$R$964,$F$4:$F$964)</f>
        <v>41062.171950319593</v>
      </c>
      <c r="T470" s="38">
        <f>S470/F470</f>
        <v>90.845513164423878</v>
      </c>
      <c r="U470" s="38">
        <f>43000000*F470/SUM($F$4:$F$964)</f>
        <v>44784.95800546102</v>
      </c>
      <c r="V470" s="38">
        <f t="shared" si="22"/>
        <v>3722.7860551414269</v>
      </c>
      <c r="W470" s="38">
        <f t="shared" si="23"/>
        <v>8.2362523343839484</v>
      </c>
    </row>
    <row r="471" spans="1:23" x14ac:dyDescent="0.25">
      <c r="A471" s="7" t="s">
        <v>1086</v>
      </c>
      <c r="B471" s="7" t="s">
        <v>1087</v>
      </c>
      <c r="C471" s="7" t="s">
        <v>411</v>
      </c>
      <c r="D471" s="8">
        <v>3500</v>
      </c>
      <c r="E471" s="8" t="s">
        <v>380</v>
      </c>
      <c r="F471" s="9">
        <v>561</v>
      </c>
      <c r="G471" s="9">
        <v>86</v>
      </c>
      <c r="H471" s="10">
        <f t="shared" si="21"/>
        <v>0.15329768270944741</v>
      </c>
      <c r="I471" s="9">
        <v>147</v>
      </c>
      <c r="J471" s="10">
        <f>I471/F471</f>
        <v>0.26203208556149732</v>
      </c>
      <c r="K471" s="11">
        <v>63</v>
      </c>
      <c r="L471" s="12">
        <f>K471/F471</f>
        <v>0.11229946524064172</v>
      </c>
      <c r="M471" s="9">
        <v>169</v>
      </c>
      <c r="N471" s="16">
        <f>M471/F471</f>
        <v>0.30124777183600715</v>
      </c>
      <c r="O471" s="15">
        <f>(G471+I471+K471)*0.3/F471+M471*0.1/F471</f>
        <v>0.18841354723707665</v>
      </c>
      <c r="P471" s="36">
        <f>43000000*(O471*F471)/SUMPRODUCT($F$4:$F$964,$O$4:$O$964)</f>
        <v>49583.761931614397</v>
      </c>
      <c r="Q471" s="36">
        <f>P471/F471</f>
        <v>88.384602373644199</v>
      </c>
      <c r="R471" s="15">
        <f>(0.3*IF(H471&lt;=$H$968,H471*F471,$H$968*F471)+0.3*IF(J471&lt;=$J$968,J471*F471,$J$968*F471)+0.3*IF(L471&lt;$L$968,L471*F471,$L$968*F471)+0.1*IF(N471&lt;$N$968,N471*F471,$N$968*F471))/F471</f>
        <v>0.18841354723707668</v>
      </c>
      <c r="S471" s="37">
        <f>43000000*(R471*F471)/SUMPRODUCT($R$4:$R$964,$F$4:$F$964)</f>
        <v>50942.154637896499</v>
      </c>
      <c r="T471" s="38">
        <f>S471/F471</f>
        <v>90.805979746696082</v>
      </c>
      <c r="U471" s="38">
        <f>43000000*F471/SUM($F$4:$F$964)</f>
        <v>55584.870444831045</v>
      </c>
      <c r="V471" s="38">
        <f t="shared" si="22"/>
        <v>4642.715806934546</v>
      </c>
      <c r="W471" s="38">
        <f t="shared" si="23"/>
        <v>8.2757857521117444</v>
      </c>
    </row>
    <row r="472" spans="1:23" x14ac:dyDescent="0.25">
      <c r="A472" s="7" t="s">
        <v>694</v>
      </c>
      <c r="B472" s="7" t="s">
        <v>1088</v>
      </c>
      <c r="C472" s="7" t="s">
        <v>1089</v>
      </c>
      <c r="D472" s="8">
        <v>8790</v>
      </c>
      <c r="E472" s="8" t="s">
        <v>582</v>
      </c>
      <c r="F472" s="9">
        <v>732</v>
      </c>
      <c r="G472" s="9">
        <v>201</v>
      </c>
      <c r="H472" s="10">
        <f t="shared" si="21"/>
        <v>0.27459016393442626</v>
      </c>
      <c r="I472" s="9">
        <v>217</v>
      </c>
      <c r="J472" s="10">
        <f>I472/F472</f>
        <v>0.29644808743169399</v>
      </c>
      <c r="K472" s="11">
        <v>22</v>
      </c>
      <c r="L472" s="12">
        <f>K472/F472</f>
        <v>3.0054644808743168E-2</v>
      </c>
      <c r="M472" s="9">
        <v>55</v>
      </c>
      <c r="N472" s="16">
        <f>M472/F472</f>
        <v>7.5136612021857924E-2</v>
      </c>
      <c r="O472" s="15">
        <f>(G472+I472+K472)*0.3/F472+M472*0.1/F472</f>
        <v>0.18784153005464482</v>
      </c>
      <c r="P472" s="36">
        <f>43000000*(O472*F472)/SUMPRODUCT($F$4:$F$964,$O$4:$O$964)</f>
        <v>64501.10941908211</v>
      </c>
      <c r="Q472" s="36">
        <f>P472/F472</f>
        <v>88.116269698199602</v>
      </c>
      <c r="R472" s="15">
        <f>(0.3*IF(H472&lt;=$H$968,H472*F472,$H$968*F472)+0.3*IF(J472&lt;=$J$968,J472*F472,$J$968*F472)+0.3*IF(L472&lt;$L$968,L472*F472,$L$968*F472)+0.1*IF(N472&lt;$N$968,N472*F472,$N$968*F472))/F472</f>
        <v>0.1878415300546448</v>
      </c>
      <c r="S472" s="37">
        <f>43000000*(R472*F472)/SUMPRODUCT($R$4:$R$964,$F$4:$F$964)</f>
        <v>66268.176563015775</v>
      </c>
      <c r="T472" s="38">
        <f>S472/F472</f>
        <v>90.530295851114445</v>
      </c>
      <c r="U472" s="38">
        <f>43000000*F472/SUM($F$4:$F$964)</f>
        <v>72527.852345127132</v>
      </c>
      <c r="V472" s="38">
        <f t="shared" si="22"/>
        <v>6259.675782111357</v>
      </c>
      <c r="W472" s="38">
        <f t="shared" si="23"/>
        <v>8.5514696476933807</v>
      </c>
    </row>
    <row r="473" spans="1:23" x14ac:dyDescent="0.25">
      <c r="A473" s="7" t="s">
        <v>1090</v>
      </c>
      <c r="B473" s="7" t="s">
        <v>1091</v>
      </c>
      <c r="C473" s="7" t="s">
        <v>82</v>
      </c>
      <c r="D473" s="8">
        <v>8400</v>
      </c>
      <c r="E473" s="8" t="s">
        <v>273</v>
      </c>
      <c r="F473" s="9">
        <v>279</v>
      </c>
      <c r="G473" s="9">
        <v>43</v>
      </c>
      <c r="H473" s="10">
        <f t="shared" si="21"/>
        <v>0.15412186379928317</v>
      </c>
      <c r="I473" s="9">
        <v>76</v>
      </c>
      <c r="J473" s="10">
        <f>I473/F473</f>
        <v>0.27240143369175629</v>
      </c>
      <c r="K473" s="11">
        <v>19</v>
      </c>
      <c r="L473" s="12">
        <f>K473/F473</f>
        <v>6.8100358422939072E-2</v>
      </c>
      <c r="M473" s="9">
        <v>110</v>
      </c>
      <c r="N473" s="16">
        <f>M473/F473</f>
        <v>0.3942652329749104</v>
      </c>
      <c r="O473" s="15">
        <f>(G473+I473+K473)*0.3/F473+M473*0.1/F473</f>
        <v>0.18781362007168456</v>
      </c>
      <c r="P473" s="36">
        <f>43000000*(O473*F473)/SUMPRODUCT($F$4:$F$964,$O$4:$O$964)</f>
        <v>24580.786425890197</v>
      </c>
      <c r="Q473" s="36">
        <f>P473/F473</f>
        <v>88.103177153728311</v>
      </c>
      <c r="R473" s="15">
        <f>(0.3*IF(H473&lt;=$H$968,H473*F473,$H$968*F473)+0.3*IF(J473&lt;=$J$968,J473*F473,$J$968*F473)+0.3*IF(L473&lt;$L$968,L473*F473,$L$968*F473)+0.1*IF(N473&lt;$N$968,N473*F473,$N$968*F473))/F473</f>
        <v>0.18781362007168462</v>
      </c>
      <c r="S473" s="37">
        <f>43000000*(R473*F473)/SUMPRODUCT($R$4:$R$964,$F$4:$F$964)</f>
        <v>25254.199650196562</v>
      </c>
      <c r="T473" s="38">
        <f>S473/F473</f>
        <v>90.516844624360445</v>
      </c>
      <c r="U473" s="38">
        <f>43000000*F473/SUM($F$4:$F$964)</f>
        <v>27643.81257416731</v>
      </c>
      <c r="V473" s="38">
        <f t="shared" si="22"/>
        <v>2389.6129239707479</v>
      </c>
      <c r="W473" s="38">
        <f t="shared" si="23"/>
        <v>8.564920874447381</v>
      </c>
    </row>
    <row r="474" spans="1:23" x14ac:dyDescent="0.25">
      <c r="A474" s="7" t="s">
        <v>773</v>
      </c>
      <c r="B474" s="7" t="s">
        <v>774</v>
      </c>
      <c r="C474" s="7" t="s">
        <v>302</v>
      </c>
      <c r="D474" s="8">
        <v>2300</v>
      </c>
      <c r="E474" s="8" t="s">
        <v>432</v>
      </c>
      <c r="F474" s="9">
        <v>334</v>
      </c>
      <c r="G474" s="9">
        <v>92</v>
      </c>
      <c r="H474" s="10">
        <f t="shared" si="21"/>
        <v>0.27544910179640719</v>
      </c>
      <c r="I474" s="9">
        <v>93</v>
      </c>
      <c r="J474" s="10">
        <f>I474/F474</f>
        <v>0.27844311377245506</v>
      </c>
      <c r="K474" s="11">
        <v>9</v>
      </c>
      <c r="L474" s="12">
        <f>K474/F474</f>
        <v>2.6946107784431138E-2</v>
      </c>
      <c r="M474" s="9">
        <v>44</v>
      </c>
      <c r="N474" s="16">
        <f>M474/F474</f>
        <v>0.1317365269461078</v>
      </c>
      <c r="O474" s="15">
        <f>(G474+I474+K474)*0.3/F474+M474*0.1/F474</f>
        <v>0.18742514970059881</v>
      </c>
      <c r="P474" s="36">
        <f>43000000*(O474*F474)/SUMPRODUCT($F$4:$F$964,$O$4:$O$964)</f>
        <v>29365.595997342112</v>
      </c>
      <c r="Q474" s="36">
        <f>P474/F474</f>
        <v>87.920946099826679</v>
      </c>
      <c r="R474" s="15">
        <f>(0.3*IF(H474&lt;=$H$968,H474*F474,$H$968*F474)+0.3*IF(J474&lt;=$J$968,J474*F474,$J$968*F474)+0.3*IF(L474&lt;$L$968,L474*F474,$L$968*F474)+0.1*IF(N474&lt;$N$968,N474*F474,$N$968*F474))/F474</f>
        <v>0.18742514970059879</v>
      </c>
      <c r="S474" s="37">
        <f>43000000*(R474*F474)/SUMPRODUCT($R$4:$R$964,$F$4:$F$964)</f>
        <v>30170.093475234811</v>
      </c>
      <c r="T474" s="38">
        <f>S474/F474</f>
        <v>90.329621183337764</v>
      </c>
      <c r="U474" s="38">
        <f>43000000*F474/SUM($F$4:$F$964)</f>
        <v>33093.309676601726</v>
      </c>
      <c r="V474" s="38">
        <f t="shared" si="22"/>
        <v>2923.2162013669149</v>
      </c>
      <c r="W474" s="38">
        <f t="shared" si="23"/>
        <v>8.752144315470062</v>
      </c>
    </row>
    <row r="475" spans="1:23" x14ac:dyDescent="0.25">
      <c r="A475" s="7" t="s">
        <v>1092</v>
      </c>
      <c r="B475" s="7" t="s">
        <v>1093</v>
      </c>
      <c r="C475" s="7" t="s">
        <v>44</v>
      </c>
      <c r="D475" s="8">
        <v>3700</v>
      </c>
      <c r="E475" s="8" t="s">
        <v>565</v>
      </c>
      <c r="F475" s="9">
        <v>514</v>
      </c>
      <c r="G475" s="9">
        <v>142</v>
      </c>
      <c r="H475" s="10">
        <f t="shared" si="21"/>
        <v>0.27626459143968873</v>
      </c>
      <c r="I475" s="9">
        <v>136</v>
      </c>
      <c r="J475" s="10">
        <f>I475/F475</f>
        <v>0.26459143968871596</v>
      </c>
      <c r="K475" s="11">
        <v>24</v>
      </c>
      <c r="L475" s="12">
        <f>K475/F475</f>
        <v>4.6692607003891051E-2</v>
      </c>
      <c r="M475" s="9">
        <v>56</v>
      </c>
      <c r="N475" s="16">
        <f>M475/F475</f>
        <v>0.10894941634241245</v>
      </c>
      <c r="O475" s="15">
        <f>(G475+I475+K475)*0.3/F475+M475*0.1/F475</f>
        <v>0.18715953307392993</v>
      </c>
      <c r="P475" s="36">
        <f>43000000*(O475*F475)/SUMPRODUCT($F$4:$F$964,$O$4:$O$964)</f>
        <v>45127.321644477808</v>
      </c>
      <c r="Q475" s="36">
        <f>P475/F475</f>
        <v>87.796345611824535</v>
      </c>
      <c r="R475" s="15">
        <f>(0.3*IF(H475&lt;=$H$968,H475*F475,$H$968*F475)+0.3*IF(J475&lt;=$J$968,J475*F475,$J$968*F475)+0.3*IF(L475&lt;$L$968,L475*F475,$L$968*F475)+0.1*IF(N475&lt;$N$968,N475*F475,$N$968*F475))/F475</f>
        <v>0.18715953307392996</v>
      </c>
      <c r="S475" s="37">
        <f>43000000*(R475*F475)/SUMPRODUCT($R$4:$R$964,$F$4:$F$964)</f>
        <v>46363.626075360851</v>
      </c>
      <c r="T475" s="38">
        <f>S475/F475</f>
        <v>90.201607150507499</v>
      </c>
      <c r="U475" s="38">
        <f>43000000*F475/SUM($F$4:$F$964)</f>
        <v>50928.027466387088</v>
      </c>
      <c r="V475" s="38">
        <f t="shared" si="22"/>
        <v>4564.4013910262365</v>
      </c>
      <c r="W475" s="38">
        <f t="shared" si="23"/>
        <v>8.880158348300327</v>
      </c>
    </row>
    <row r="476" spans="1:23" x14ac:dyDescent="0.25">
      <c r="A476" s="7" t="s">
        <v>1094</v>
      </c>
      <c r="B476" s="7" t="s">
        <v>1095</v>
      </c>
      <c r="C476" s="7" t="s">
        <v>327</v>
      </c>
      <c r="D476" s="8">
        <v>9940</v>
      </c>
      <c r="E476" s="8" t="s">
        <v>1096</v>
      </c>
      <c r="F476" s="9">
        <v>92</v>
      </c>
      <c r="G476" s="9">
        <v>15</v>
      </c>
      <c r="H476" s="10">
        <f t="shared" si="21"/>
        <v>0.16304347826086957</v>
      </c>
      <c r="I476" s="9">
        <v>31</v>
      </c>
      <c r="J476" s="10">
        <f>I476/F476</f>
        <v>0.33695652173913043</v>
      </c>
      <c r="K476" s="11">
        <v>0</v>
      </c>
      <c r="L476" s="12">
        <f>K476/F476</f>
        <v>0</v>
      </c>
      <c r="M476" s="9">
        <v>34</v>
      </c>
      <c r="N476" s="16">
        <f>M476/F476</f>
        <v>0.36956521739130432</v>
      </c>
      <c r="O476" s="15">
        <f>(G476+I476+K476)*0.3/F476+M476*0.1/F476</f>
        <v>0.18695652173913044</v>
      </c>
      <c r="P476" s="36">
        <f>43000000*(O476*F476)/SUMPRODUCT($F$4:$F$964,$O$4:$O$964)</f>
        <v>8068.502414605181</v>
      </c>
      <c r="Q476" s="36">
        <f>P476/F476</f>
        <v>87.701113202230232</v>
      </c>
      <c r="R476" s="15">
        <f>(0.3*IF(H476&lt;=$H$968,H476*F476,$H$968*F476)+0.3*IF(J476&lt;=$J$968,J476*F476,$J$968*F476)+0.3*IF(L476&lt;$L$968,L476*F476,$L$968*F476)+0.1*IF(N476&lt;$N$968,N476*F476,$N$968*F476))/F476</f>
        <v>0.18695652173913044</v>
      </c>
      <c r="S476" s="37">
        <f>43000000*(R476*F476)/SUMPRODUCT($R$4:$R$964,$F$4:$F$964)</f>
        <v>8289.5464500645176</v>
      </c>
      <c r="T476" s="38">
        <f>S476/F476</f>
        <v>90.103765761570841</v>
      </c>
      <c r="U476" s="38">
        <f>43000000*F476/SUM($F$4:$F$964)</f>
        <v>9115.5224258902963</v>
      </c>
      <c r="V476" s="38">
        <f t="shared" si="22"/>
        <v>825.97597582577873</v>
      </c>
      <c r="W476" s="38">
        <f t="shared" si="23"/>
        <v>8.9779997372369849</v>
      </c>
    </row>
    <row r="477" spans="1:23" x14ac:dyDescent="0.25">
      <c r="A477" s="7" t="s">
        <v>1097</v>
      </c>
      <c r="B477" s="7" t="s">
        <v>1098</v>
      </c>
      <c r="C477" s="7" t="s">
        <v>1099</v>
      </c>
      <c r="D477" s="8">
        <v>3290</v>
      </c>
      <c r="E477" s="8" t="s">
        <v>603</v>
      </c>
      <c r="F477" s="9">
        <v>174</v>
      </c>
      <c r="G477" s="9">
        <v>41</v>
      </c>
      <c r="H477" s="10">
        <f t="shared" si="21"/>
        <v>0.23563218390804597</v>
      </c>
      <c r="I477" s="9">
        <v>52</v>
      </c>
      <c r="J477" s="10">
        <f>I477/F477</f>
        <v>0.2988505747126437</v>
      </c>
      <c r="K477" s="11">
        <v>9</v>
      </c>
      <c r="L477" s="12">
        <f>K477/F477</f>
        <v>5.1724137931034482E-2</v>
      </c>
      <c r="M477" s="9">
        <v>19</v>
      </c>
      <c r="N477" s="16">
        <f>M477/F477</f>
        <v>0.10919540229885058</v>
      </c>
      <c r="O477" s="15">
        <f>(G477+I477+K477)*0.3/F477+M477*0.1/F477</f>
        <v>0.18678160919540229</v>
      </c>
      <c r="P477" s="36">
        <f>43000000*(O477*F477)/SUMPRODUCT($F$4:$F$964,$O$4:$O$964)</f>
        <v>15245.716771783045</v>
      </c>
      <c r="Q477" s="36">
        <f>P477/F477</f>
        <v>87.619061906799104</v>
      </c>
      <c r="R477" s="15">
        <f>(0.3*IF(H477&lt;=$H$968,H477*F477,$H$968*F477)+0.3*IF(J477&lt;=$J$968,J477*F477,$J$968*F477)+0.3*IF(L477&lt;$L$968,L477*F477,$L$968*F477)+0.1*IF(N477&lt;$N$968,N477*F477,$N$968*F477))/F477</f>
        <v>0.18678160919540229</v>
      </c>
      <c r="S477" s="37">
        <f>43000000*(R477*F477)/SUMPRODUCT($R$4:$R$964,$F$4:$F$964)</f>
        <v>15663.387187621909</v>
      </c>
      <c r="T477" s="38">
        <f>S477/F477</f>
        <v>90.019466595528215</v>
      </c>
      <c r="U477" s="38">
        <f>43000000*F477/SUM($F$4:$F$964)</f>
        <v>17240.227196792515</v>
      </c>
      <c r="V477" s="38">
        <f t="shared" si="22"/>
        <v>1576.8400091706062</v>
      </c>
      <c r="W477" s="38">
        <f t="shared" si="23"/>
        <v>9.0622989032796113</v>
      </c>
    </row>
    <row r="478" spans="1:23" x14ac:dyDescent="0.25">
      <c r="A478" s="7" t="s">
        <v>1100</v>
      </c>
      <c r="B478" s="7" t="s">
        <v>1101</v>
      </c>
      <c r="C478" s="7" t="s">
        <v>152</v>
      </c>
      <c r="D478" s="8">
        <v>3000</v>
      </c>
      <c r="E478" s="8" t="s">
        <v>479</v>
      </c>
      <c r="F478" s="9">
        <v>718</v>
      </c>
      <c r="G478" s="9">
        <v>112</v>
      </c>
      <c r="H478" s="10">
        <f t="shared" si="21"/>
        <v>0.15598885793871867</v>
      </c>
      <c r="I478" s="9">
        <v>205</v>
      </c>
      <c r="J478" s="10">
        <f>I478/F478</f>
        <v>0.28551532033426186</v>
      </c>
      <c r="K478" s="11">
        <v>75</v>
      </c>
      <c r="L478" s="12">
        <f>K478/F478</f>
        <v>0.10445682451253482</v>
      </c>
      <c r="M478" s="9">
        <v>165</v>
      </c>
      <c r="N478" s="16">
        <f>M478/F478</f>
        <v>0.2298050139275766</v>
      </c>
      <c r="O478" s="15">
        <f>(G478+I478+K478)*0.3/F478+M478*0.1/F478</f>
        <v>0.18676880222841225</v>
      </c>
      <c r="P478" s="36">
        <f>43000000*(O478*F478)/SUMPRODUCT($F$4:$F$964,$O$4:$O$964)</f>
        <v>62906.172895264812</v>
      </c>
      <c r="Q478" s="36">
        <f>P478/F478</f>
        <v>87.613054171678016</v>
      </c>
      <c r="R478" s="15">
        <f>(0.3*IF(H478&lt;=$H$968,H478*F478,$H$968*F478)+0.3*IF(J478&lt;=$J$968,J478*F478,$J$968*F478)+0.3*IF(L478&lt;$L$968,L478*F478,$L$968*F478)+0.1*IF(N478&lt;$N$968,N478*F478,$N$968*F478))/F478</f>
        <v>0.18676880222841225</v>
      </c>
      <c r="S478" s="37">
        <f>43000000*(R478*F478)/SUMPRODUCT($R$4:$R$964,$F$4:$F$964)</f>
        <v>64629.545288003013</v>
      </c>
      <c r="T478" s="38">
        <f>S478/F478</f>
        <v>90.013294272984695</v>
      </c>
      <c r="U478" s="38">
        <f>43000000*F478/SUM($F$4:$F$964)</f>
        <v>71140.707628143835</v>
      </c>
      <c r="V478" s="38">
        <f t="shared" si="22"/>
        <v>6511.1623401408215</v>
      </c>
      <c r="W478" s="38">
        <f t="shared" si="23"/>
        <v>9.0684712258231315</v>
      </c>
    </row>
    <row r="479" spans="1:23" x14ac:dyDescent="0.25">
      <c r="A479" s="7" t="s">
        <v>1102</v>
      </c>
      <c r="B479" s="7" t="s">
        <v>78</v>
      </c>
      <c r="C479" s="7" t="s">
        <v>840</v>
      </c>
      <c r="D479" s="8">
        <v>2180</v>
      </c>
      <c r="E479" s="8" t="s">
        <v>16</v>
      </c>
      <c r="F479" s="9">
        <v>649</v>
      </c>
      <c r="G479" s="9">
        <v>133</v>
      </c>
      <c r="H479" s="10">
        <f t="shared" si="21"/>
        <v>0.2049306625577812</v>
      </c>
      <c r="I479" s="9">
        <v>157</v>
      </c>
      <c r="J479" s="10">
        <f>I479/F479</f>
        <v>0.24191063174114022</v>
      </c>
      <c r="K479" s="11">
        <v>26</v>
      </c>
      <c r="L479" s="12">
        <f>K479/F479</f>
        <v>4.0061633281972264E-2</v>
      </c>
      <c r="M479" s="9">
        <v>264</v>
      </c>
      <c r="N479" s="16">
        <f>M479/F479</f>
        <v>0.40677966101694918</v>
      </c>
      <c r="O479" s="15">
        <f>(G479+I479+K479)*0.3/F479+M479*0.1/F479</f>
        <v>0.18674884437596301</v>
      </c>
      <c r="P479" s="36">
        <f>43000000*(O479*F479)/SUMPRODUCT($F$4:$F$964,$O$4:$O$964)</f>
        <v>56854.79608431091</v>
      </c>
      <c r="Q479" s="36">
        <f>P479/F479</f>
        <v>87.603691963499088</v>
      </c>
      <c r="R479" s="15">
        <f>(0.3*IF(H479&lt;=$H$968,H479*F479,$H$968*F479)+0.3*IF(J479&lt;=$J$968,J479*F479,$J$968*F479)+0.3*IF(L479&lt;$L$968,L479*F479,$L$968*F479)+0.1*IF(N479&lt;$N$968,N479*F479,$N$968*F479))/F479</f>
        <v>0.18674884437596304</v>
      </c>
      <c r="S479" s="37">
        <f>43000000*(R479*F479)/SUMPRODUCT($R$4:$R$964,$F$4:$F$964)</f>
        <v>58412.38545045464</v>
      </c>
      <c r="T479" s="38">
        <f>S479/F479</f>
        <v>90.003675578512542</v>
      </c>
      <c r="U479" s="38">
        <f>43000000*F479/SUM($F$4:$F$964)</f>
        <v>64304.065808726111</v>
      </c>
      <c r="V479" s="38">
        <f t="shared" si="22"/>
        <v>5891.6803582714711</v>
      </c>
      <c r="W479" s="38">
        <f t="shared" si="23"/>
        <v>9.0780899202952838</v>
      </c>
    </row>
    <row r="480" spans="1:23" x14ac:dyDescent="0.25">
      <c r="A480" s="7" t="s">
        <v>1103</v>
      </c>
      <c r="B480" s="7" t="s">
        <v>1104</v>
      </c>
      <c r="C480" s="7" t="s">
        <v>105</v>
      </c>
      <c r="D480" s="8">
        <v>3960</v>
      </c>
      <c r="E480" s="8" t="s">
        <v>338</v>
      </c>
      <c r="F480" s="9">
        <v>585</v>
      </c>
      <c r="G480" s="9">
        <v>144</v>
      </c>
      <c r="H480" s="10">
        <f t="shared" si="21"/>
        <v>0.24615384615384617</v>
      </c>
      <c r="I480" s="9">
        <v>203</v>
      </c>
      <c r="J480" s="10">
        <f>I480/F480</f>
        <v>0.347008547008547</v>
      </c>
      <c r="K480" s="11">
        <v>11</v>
      </c>
      <c r="L480" s="12">
        <f>K480/F480</f>
        <v>1.8803418803418803E-2</v>
      </c>
      <c r="M480" s="9">
        <v>12</v>
      </c>
      <c r="N480" s="16">
        <f>M480/F480</f>
        <v>2.0512820512820513E-2</v>
      </c>
      <c r="O480" s="15">
        <f>(G480+I480+K480)*0.3/F480+M480*0.1/F480</f>
        <v>0.18564102564102564</v>
      </c>
      <c r="P480" s="36">
        <f>43000000*(O480*F480)/SUMPRODUCT($F$4:$F$964,$O$4:$O$964)</f>
        <v>50944.148966635039</v>
      </c>
      <c r="Q480" s="36">
        <f>P480/F480</f>
        <v>87.08401532758127</v>
      </c>
      <c r="R480" s="15">
        <f>(0.3*IF(H480&lt;=$H$968,H480*F480,$H$968*F480)+0.3*IF(J480&lt;=$J$968,J480*F480,$J$968*F480)+0.3*IF(L480&lt;$L$968,L480*F480,$L$968*F480)+0.1*IF(N480&lt;$N$968,N480*F480,$N$968*F480))/F480</f>
        <v>0.18564102564102564</v>
      </c>
      <c r="S480" s="37">
        <f>43000000*(R480*F480)/SUMPRODUCT($R$4:$R$964,$F$4:$F$964)</f>
        <v>52339.810725407362</v>
      </c>
      <c r="T480" s="38">
        <f>S480/F480</f>
        <v>89.469761923773262</v>
      </c>
      <c r="U480" s="38">
        <f>43000000*F480/SUM($F$4:$F$964)</f>
        <v>57962.832816802424</v>
      </c>
      <c r="V480" s="38">
        <f t="shared" si="22"/>
        <v>5623.0220913950616</v>
      </c>
      <c r="W480" s="38">
        <f t="shared" si="23"/>
        <v>9.6120035750345636</v>
      </c>
    </row>
    <row r="481" spans="1:23" x14ac:dyDescent="0.25">
      <c r="A481" s="7" t="s">
        <v>1105</v>
      </c>
      <c r="B481" s="7" t="s">
        <v>1106</v>
      </c>
      <c r="C481" s="7" t="s">
        <v>867</v>
      </c>
      <c r="D481" s="8">
        <v>3900</v>
      </c>
      <c r="E481" s="8" t="s">
        <v>438</v>
      </c>
      <c r="F481" s="9">
        <v>656</v>
      </c>
      <c r="G481" s="9">
        <v>202</v>
      </c>
      <c r="H481" s="10">
        <f t="shared" si="21"/>
        <v>0.30792682926829268</v>
      </c>
      <c r="I481" s="9">
        <v>194</v>
      </c>
      <c r="J481" s="10">
        <f>I481/F481</f>
        <v>0.29573170731707316</v>
      </c>
      <c r="K481" s="11">
        <v>9</v>
      </c>
      <c r="L481" s="12">
        <f>K481/F481</f>
        <v>1.3719512195121951E-2</v>
      </c>
      <c r="M481" s="9">
        <v>1</v>
      </c>
      <c r="N481" s="16">
        <f>M481/F481</f>
        <v>1.5243902439024391E-3</v>
      </c>
      <c r="O481" s="15">
        <f>(G481+I481+K481)*0.3/F481+M481*0.1/F481</f>
        <v>0.18536585365853658</v>
      </c>
      <c r="P481" s="36">
        <f>43000000*(O481*F481)/SUMPRODUCT($F$4:$F$964,$O$4:$O$964)</f>
        <v>57042.435675348257</v>
      </c>
      <c r="Q481" s="36">
        <f>P481/F481</f>
        <v>86.954932431933315</v>
      </c>
      <c r="R481" s="15">
        <f>(0.3*IF(H481&lt;=$H$968,H481*F481,$H$968*F481)+0.3*IF(J481&lt;=$J$968,J481*F481,$J$968*F481)+0.3*IF(L481&lt;$L$968,L481*F481,$L$968*F481)+0.1*IF(N481&lt;$N$968,N481*F481,$N$968*F481))/F481</f>
        <v>0.18536585365853656</v>
      </c>
      <c r="S481" s="37">
        <f>43000000*(R481*F481)/SUMPRODUCT($R$4:$R$964,$F$4:$F$964)</f>
        <v>58605.165600456115</v>
      </c>
      <c r="T481" s="38">
        <f>S481/F481</f>
        <v>89.337142683622133</v>
      </c>
      <c r="U481" s="38">
        <f>43000000*F481/SUM($F$4:$F$964)</f>
        <v>64997.638167217759</v>
      </c>
      <c r="V481" s="38">
        <f t="shared" si="22"/>
        <v>6392.472566761644</v>
      </c>
      <c r="W481" s="38">
        <f t="shared" si="23"/>
        <v>9.7446228151856928</v>
      </c>
    </row>
    <row r="482" spans="1:23" x14ac:dyDescent="0.25">
      <c r="A482" s="7" t="s">
        <v>1107</v>
      </c>
      <c r="B482" s="7" t="s">
        <v>1108</v>
      </c>
      <c r="C482" s="7" t="s">
        <v>1109</v>
      </c>
      <c r="D482" s="8">
        <v>3520</v>
      </c>
      <c r="E482" s="8" t="s">
        <v>830</v>
      </c>
      <c r="F482" s="9">
        <v>533</v>
      </c>
      <c r="G482" s="9">
        <v>136</v>
      </c>
      <c r="H482" s="10">
        <f t="shared" si="21"/>
        <v>0.25515947467166977</v>
      </c>
      <c r="I482" s="9">
        <v>147</v>
      </c>
      <c r="J482" s="10">
        <f>I482/F482</f>
        <v>0.27579737335834897</v>
      </c>
      <c r="K482" s="11">
        <v>23</v>
      </c>
      <c r="L482" s="12">
        <f>K482/F482</f>
        <v>4.3151969981238276E-2</v>
      </c>
      <c r="M482" s="9">
        <v>69</v>
      </c>
      <c r="N482" s="16">
        <f>M482/F482</f>
        <v>0.12945590994371481</v>
      </c>
      <c r="O482" s="15">
        <f>(G482+I482+K482)*0.3/F482+M482*0.1/F482</f>
        <v>0.18517823639774858</v>
      </c>
      <c r="P482" s="36">
        <f>43000000*(O482*F482)/SUMPRODUCT($F$4:$F$964,$O$4:$O$964)</f>
        <v>46300.069088461118</v>
      </c>
      <c r="Q482" s="36">
        <f>P482/F482</f>
        <v>86.866921366718799</v>
      </c>
      <c r="R482" s="15">
        <f>(0.3*IF(H482&lt;=$H$968,H482*F482,$H$968*F482)+0.3*IF(J482&lt;=$J$968,J482*F482,$J$968*F482)+0.3*IF(L482&lt;$L$968,L482*F482,$L$968*F482)+0.1*IF(N482&lt;$N$968,N482*F482,$N$968*F482))/F482</f>
        <v>0.18517823639774864</v>
      </c>
      <c r="S482" s="37">
        <f>43000000*(R482*F482)/SUMPRODUCT($R$4:$R$964,$F$4:$F$964)</f>
        <v>47568.502012870238</v>
      </c>
      <c r="T482" s="38">
        <f>S482/F482</f>
        <v>89.246720474428216</v>
      </c>
      <c r="U482" s="38">
        <f>43000000*F482/SUM($F$4:$F$964)</f>
        <v>52810.581010864429</v>
      </c>
      <c r="V482" s="38">
        <f t="shared" si="22"/>
        <v>5242.078997994191</v>
      </c>
      <c r="W482" s="38">
        <f t="shared" si="23"/>
        <v>9.8350450243796104</v>
      </c>
    </row>
    <row r="483" spans="1:23" x14ac:dyDescent="0.25">
      <c r="A483" s="7" t="s">
        <v>1110</v>
      </c>
      <c r="B483" s="7" t="s">
        <v>1111</v>
      </c>
      <c r="C483" s="7" t="s">
        <v>414</v>
      </c>
      <c r="D483" s="8">
        <v>9470</v>
      </c>
      <c r="E483" s="8" t="s">
        <v>707</v>
      </c>
      <c r="F483" s="9">
        <v>787</v>
      </c>
      <c r="G483" s="9">
        <v>123</v>
      </c>
      <c r="H483" s="10">
        <f t="shared" si="21"/>
        <v>0.15628970775095299</v>
      </c>
      <c r="I483" s="9">
        <v>163</v>
      </c>
      <c r="J483" s="10">
        <f>I483/F483</f>
        <v>0.2071156289707751</v>
      </c>
      <c r="K483" s="11">
        <v>102</v>
      </c>
      <c r="L483" s="12">
        <f>K483/F483</f>
        <v>0.12960609911054638</v>
      </c>
      <c r="M483" s="9">
        <v>289</v>
      </c>
      <c r="N483" s="16">
        <f>M483/F483</f>
        <v>0.36721728081321475</v>
      </c>
      <c r="O483" s="15">
        <f>(G483+I483+K483)*0.3/F483+M483*0.1/F483</f>
        <v>0.1846251588310038</v>
      </c>
      <c r="P483" s="36">
        <f>43000000*(O483*F483)/SUMPRODUCT($F$4:$F$964,$O$4:$O$964)</f>
        <v>68160.081444310039</v>
      </c>
      <c r="Q483" s="36">
        <f>P483/F483</f>
        <v>86.607473245629023</v>
      </c>
      <c r="R483" s="15">
        <f>(0.3*IF(H483&lt;=$H$968,H483*F483,$H$968*F483)+0.3*IF(J483&lt;=$J$968,J483*F483,$J$968*F483)+0.3*IF(L483&lt;$L$968,L483*F483,$L$968*F483)+0.1*IF(N483&lt;$N$968,N483*F483,$N$968*F483))/F483</f>
        <v>0.18462515883100378</v>
      </c>
      <c r="S483" s="37">
        <f>43000000*(R483*F483)/SUMPRODUCT($R$4:$R$964,$F$4:$F$964)</f>
        <v>70027.389488045024</v>
      </c>
      <c r="T483" s="38">
        <f>S483/F483</f>
        <v>88.980164533729379</v>
      </c>
      <c r="U483" s="38">
        <f>43000000*F483/SUM($F$4:$F$964)</f>
        <v>77977.349447561559</v>
      </c>
      <c r="V483" s="38">
        <f t="shared" si="22"/>
        <v>7949.9599595165346</v>
      </c>
      <c r="W483" s="38">
        <f t="shared" si="23"/>
        <v>10.101600965078447</v>
      </c>
    </row>
    <row r="484" spans="1:23" x14ac:dyDescent="0.25">
      <c r="A484" s="7" t="s">
        <v>1112</v>
      </c>
      <c r="B484" s="7" t="s">
        <v>1113</v>
      </c>
      <c r="C484" s="7" t="s">
        <v>196</v>
      </c>
      <c r="D484" s="8">
        <v>8400</v>
      </c>
      <c r="E484" s="8" t="s">
        <v>273</v>
      </c>
      <c r="F484" s="9">
        <v>130</v>
      </c>
      <c r="G484" s="9">
        <v>20</v>
      </c>
      <c r="H484" s="10">
        <f t="shared" si="21"/>
        <v>0.15384615384615385</v>
      </c>
      <c r="I484" s="9">
        <v>32</v>
      </c>
      <c r="J484" s="10">
        <f>I484/F484</f>
        <v>0.24615384615384617</v>
      </c>
      <c r="K484" s="11">
        <v>15</v>
      </c>
      <c r="L484" s="12">
        <f>K484/F484</f>
        <v>0.11538461538461539</v>
      </c>
      <c r="M484" s="9">
        <v>39</v>
      </c>
      <c r="N484" s="16">
        <f>M484/F484</f>
        <v>0.3</v>
      </c>
      <c r="O484" s="15">
        <f>(G484+I484+K484)*0.3/F484+M484*0.1/F484</f>
        <v>0.1846153846153846</v>
      </c>
      <c r="P484" s="36">
        <f>43000000*(O484*F484)/SUMPRODUCT($F$4:$F$964,$O$4:$O$964)</f>
        <v>11258.375462239786</v>
      </c>
      <c r="Q484" s="36">
        <f>P484/F484</f>
        <v>86.602888171075278</v>
      </c>
      <c r="R484" s="15">
        <f>(0.3*IF(H484&lt;=$H$968,H484*F484,$H$968*F484)+0.3*IF(J484&lt;=$J$968,J484*F484,$J$968*F484)+0.3*IF(L484&lt;$L$968,L484*F484,$L$968*F484)+0.1*IF(N484&lt;$N$968,N484*F484,$N$968*F484))/F484</f>
        <v>0.18461538461538463</v>
      </c>
      <c r="S484" s="37">
        <f>43000000*(R484*F484)/SUMPRODUCT($R$4:$R$964,$F$4:$F$964)</f>
        <v>11566.809000090025</v>
      </c>
      <c r="T484" s="38">
        <f>S484/F484</f>
        <v>88.975453846846349</v>
      </c>
      <c r="U484" s="38">
        <f>43000000*F484/SUM($F$4:$F$964)</f>
        <v>12880.629514844983</v>
      </c>
      <c r="V484" s="38">
        <f t="shared" si="22"/>
        <v>1313.8205147549579</v>
      </c>
      <c r="W484" s="38">
        <f t="shared" si="23"/>
        <v>10.106311651961477</v>
      </c>
    </row>
    <row r="485" spans="1:23" x14ac:dyDescent="0.25">
      <c r="A485" s="7" t="s">
        <v>1114</v>
      </c>
      <c r="B485" s="7" t="s">
        <v>78</v>
      </c>
      <c r="C485" s="7" t="s">
        <v>33</v>
      </c>
      <c r="D485" s="8">
        <v>3900</v>
      </c>
      <c r="E485" s="8" t="s">
        <v>438</v>
      </c>
      <c r="F485" s="9">
        <v>272</v>
      </c>
      <c r="G485" s="9">
        <v>74</v>
      </c>
      <c r="H485" s="10">
        <f t="shared" si="21"/>
        <v>0.27205882352941174</v>
      </c>
      <c r="I485" s="9">
        <v>84</v>
      </c>
      <c r="J485" s="10">
        <f>I485/F485</f>
        <v>0.30882352941176472</v>
      </c>
      <c r="K485" s="11">
        <v>9</v>
      </c>
      <c r="L485" s="12">
        <f>K485/F485</f>
        <v>3.3088235294117647E-2</v>
      </c>
      <c r="M485" s="9">
        <v>1</v>
      </c>
      <c r="N485" s="16">
        <f>M485/F485</f>
        <v>3.6764705882352941E-3</v>
      </c>
      <c r="O485" s="15">
        <f>(G485+I485+K485)*0.3/F485+M485*0.1/F485</f>
        <v>0.18455882352941178</v>
      </c>
      <c r="P485" s="36">
        <f>43000000*(O485*F485)/SUMPRODUCT($F$4:$F$964,$O$4:$O$964)</f>
        <v>23548.768675184889</v>
      </c>
      <c r="Q485" s="36">
        <f>P485/F485</f>
        <v>86.576355423473856</v>
      </c>
      <c r="R485" s="15">
        <f>(0.3*IF(H485&lt;=$H$968,H485*F485,$H$968*F485)+0.3*IF(J485&lt;=$J$968,J485*F485,$J$968*F485)+0.3*IF(L485&lt;$L$968,L485*F485,$L$968*F485)+0.1*IF(N485&lt;$N$968,N485*F485,$N$968*F485))/F485</f>
        <v>0.18455882352941178</v>
      </c>
      <c r="S485" s="37">
        <f>43000000*(R485*F485)/SUMPRODUCT($R$4:$R$964,$F$4:$F$964)</f>
        <v>24193.908825188304</v>
      </c>
      <c r="T485" s="38">
        <f>S485/F485</f>
        <v>88.948194210251117</v>
      </c>
      <c r="U485" s="38">
        <f>43000000*F485/SUM($F$4:$F$964)</f>
        <v>26950.240215675658</v>
      </c>
      <c r="V485" s="38">
        <f t="shared" si="22"/>
        <v>2756.3313904873539</v>
      </c>
      <c r="W485" s="38">
        <f t="shared" si="23"/>
        <v>10.133571288556709</v>
      </c>
    </row>
    <row r="486" spans="1:23" x14ac:dyDescent="0.25">
      <c r="A486" s="7" t="s">
        <v>1115</v>
      </c>
      <c r="B486" s="7" t="s">
        <v>1116</v>
      </c>
      <c r="C486" s="7" t="s">
        <v>455</v>
      </c>
      <c r="D486" s="8">
        <v>1850</v>
      </c>
      <c r="E486" s="8" t="s">
        <v>1117</v>
      </c>
      <c r="F486" s="9">
        <v>681</v>
      </c>
      <c r="G486" s="9">
        <v>89</v>
      </c>
      <c r="H486" s="10">
        <f t="shared" si="21"/>
        <v>0.13069016152716592</v>
      </c>
      <c r="I486" s="9">
        <v>99</v>
      </c>
      <c r="J486" s="10">
        <f>I486/F486</f>
        <v>0.14537444933920704</v>
      </c>
      <c r="K486" s="11">
        <v>135</v>
      </c>
      <c r="L486" s="12">
        <f>K486/F486</f>
        <v>0.19823788546255505</v>
      </c>
      <c r="M486" s="9">
        <v>287</v>
      </c>
      <c r="N486" s="16">
        <f>M486/F486</f>
        <v>0.42143906020558003</v>
      </c>
      <c r="O486" s="15">
        <f>(G486+I486+K486)*0.3/F486+M486*0.1/F486</f>
        <v>0.18443465491923641</v>
      </c>
      <c r="P486" s="36">
        <f>43000000*(O486*F486)/SUMPRODUCT($F$4:$F$964,$O$4:$O$964)</f>
        <v>58918.831585721549</v>
      </c>
      <c r="Q486" s="36">
        <f>P486/F486</f>
        <v>86.518108055391409</v>
      </c>
      <c r="R486" s="15">
        <f>(0.3*IF(H486&lt;=$H$968,H486*F486,$H$968*F486)+0.3*IF(J486&lt;=$J$968,J486*F486,$J$968*F486)+0.3*IF(L486&lt;$L$968,L486*F486,$L$968*F486)+0.1*IF(N486&lt;$N$968,N486*F486,$N$968*F486))/F486</f>
        <v>0.18443465491923641</v>
      </c>
      <c r="S486" s="37">
        <f>43000000*(R486*F486)/SUMPRODUCT($R$4:$R$964,$F$4:$F$964)</f>
        <v>60532.967100471134</v>
      </c>
      <c r="T486" s="38">
        <f>S486/F486</f>
        <v>88.888351102013416</v>
      </c>
      <c r="U486" s="38">
        <f>43000000*F486/SUM($F$4:$F$964)</f>
        <v>67474.682304687944</v>
      </c>
      <c r="V486" s="38">
        <f t="shared" si="22"/>
        <v>6941.7152042168091</v>
      </c>
      <c r="W486" s="38">
        <f t="shared" si="23"/>
        <v>10.19341439679441</v>
      </c>
    </row>
    <row r="487" spans="1:23" x14ac:dyDescent="0.25">
      <c r="A487" s="7" t="s">
        <v>1118</v>
      </c>
      <c r="B487" s="7" t="s">
        <v>1075</v>
      </c>
      <c r="C487" s="7" t="s">
        <v>1076</v>
      </c>
      <c r="D487" s="8">
        <v>2640</v>
      </c>
      <c r="E487" s="8" t="s">
        <v>409</v>
      </c>
      <c r="F487" s="9">
        <v>376</v>
      </c>
      <c r="G487" s="9">
        <v>50</v>
      </c>
      <c r="H487" s="10">
        <f t="shared" si="21"/>
        <v>0.13297872340425532</v>
      </c>
      <c r="I487" s="9">
        <v>94</v>
      </c>
      <c r="J487" s="10">
        <f>I487/F487</f>
        <v>0.25</v>
      </c>
      <c r="K487" s="11">
        <v>41</v>
      </c>
      <c r="L487" s="12">
        <f>K487/F487</f>
        <v>0.10904255319148937</v>
      </c>
      <c r="M487" s="9">
        <v>138</v>
      </c>
      <c r="N487" s="16">
        <f>M487/F487</f>
        <v>0.36702127659574468</v>
      </c>
      <c r="O487" s="15">
        <f>(G487+I487+K487)*0.3/F487+M487*0.1/F487</f>
        <v>0.1843085106382979</v>
      </c>
      <c r="P487" s="36">
        <f>43000000*(O487*F487)/SUMPRODUCT($F$4:$F$964,$O$4:$O$964)</f>
        <v>32508.559147217391</v>
      </c>
      <c r="Q487" s="36">
        <f>P487/F487</f>
        <v>86.458933902173911</v>
      </c>
      <c r="R487" s="15">
        <f>(0.3*IF(H487&lt;=$H$968,H487*F487,$H$968*F487)+0.3*IF(J487&lt;=$J$968,J487*F487,$J$968*F487)+0.3*IF(L487&lt;$L$968,L487*F487,$L$968*F487)+0.1*IF(N487&lt;$N$968,N487*F487,$N$968*F487))/F487</f>
        <v>0.18430851063829787</v>
      </c>
      <c r="S487" s="37">
        <f>43000000*(R487*F487)/SUMPRODUCT($R$4:$R$964,$F$4:$F$964)</f>
        <v>33399.160987759948</v>
      </c>
      <c r="T487" s="38">
        <f>S487/F487</f>
        <v>88.827555818510504</v>
      </c>
      <c r="U487" s="38">
        <f>43000000*F487/SUM($F$4:$F$964)</f>
        <v>37254.743827551647</v>
      </c>
      <c r="V487" s="38">
        <f t="shared" si="22"/>
        <v>3855.5828397916994</v>
      </c>
      <c r="W487" s="38">
        <f t="shared" si="23"/>
        <v>10.254209680297322</v>
      </c>
    </row>
    <row r="488" spans="1:23" x14ac:dyDescent="0.25">
      <c r="A488" s="7" t="s">
        <v>1119</v>
      </c>
      <c r="B488" s="7" t="s">
        <v>732</v>
      </c>
      <c r="C488" s="7" t="s">
        <v>319</v>
      </c>
      <c r="D488" s="8">
        <v>2440</v>
      </c>
      <c r="E488" s="8" t="s">
        <v>733</v>
      </c>
      <c r="F488" s="9">
        <v>564</v>
      </c>
      <c r="G488" s="9">
        <v>153</v>
      </c>
      <c r="H488" s="10">
        <f t="shared" si="21"/>
        <v>0.27127659574468083</v>
      </c>
      <c r="I488" s="9">
        <v>170</v>
      </c>
      <c r="J488" s="10">
        <f>I488/F488</f>
        <v>0.30141843971631205</v>
      </c>
      <c r="K488" s="11">
        <v>6</v>
      </c>
      <c r="L488" s="12">
        <f>K488/F488</f>
        <v>1.0638297872340425E-2</v>
      </c>
      <c r="M488" s="9">
        <v>52</v>
      </c>
      <c r="N488" s="16">
        <f>M488/F488</f>
        <v>9.2198581560283682E-2</v>
      </c>
      <c r="O488" s="15">
        <f>(G488+I488+K488)*0.3/F488+M488*0.1/F488</f>
        <v>0.1842198581560284</v>
      </c>
      <c r="P488" s="36">
        <f>43000000*(O488*F488)/SUMPRODUCT($F$4:$F$964,$O$4:$O$964)</f>
        <v>48739.383771946421</v>
      </c>
      <c r="Q488" s="36">
        <f>P488/F488</f>
        <v>86.417347113380174</v>
      </c>
      <c r="R488" s="15">
        <f>(0.3*IF(H488&lt;=$H$968,H488*F488,$H$968*F488)+0.3*IF(J488&lt;=$J$968,J488*F488,$J$968*F488)+0.3*IF(L488&lt;$L$968,L488*F488,$L$968*F488)+0.1*IF(N488&lt;$N$968,N488*F488,$N$968*F488))/F488</f>
        <v>0.18421985815602837</v>
      </c>
      <c r="S488" s="37">
        <f>43000000*(R488*F488)/SUMPRODUCT($R$4:$R$964,$F$4:$F$964)</f>
        <v>50074.643962889735</v>
      </c>
      <c r="T488" s="38">
        <f>S488/F488</f>
        <v>88.784829721435699</v>
      </c>
      <c r="U488" s="38">
        <f>43000000*F488/SUM($F$4:$F$964)</f>
        <v>55882.115741327463</v>
      </c>
      <c r="V488" s="38">
        <f t="shared" si="22"/>
        <v>5807.4717784377281</v>
      </c>
      <c r="W488" s="38">
        <f t="shared" si="23"/>
        <v>10.296935777372127</v>
      </c>
    </row>
    <row r="489" spans="1:23" x14ac:dyDescent="0.25">
      <c r="A489" s="7" t="s">
        <v>648</v>
      </c>
      <c r="B489" s="7" t="s">
        <v>1120</v>
      </c>
      <c r="C489" s="7" t="s">
        <v>47</v>
      </c>
      <c r="D489" s="8">
        <v>3090</v>
      </c>
      <c r="E489" s="8" t="s">
        <v>1121</v>
      </c>
      <c r="F489" s="9">
        <v>209</v>
      </c>
      <c r="G489" s="9">
        <v>47</v>
      </c>
      <c r="H489" s="10">
        <f t="shared" si="21"/>
        <v>0.22488038277511962</v>
      </c>
      <c r="I489" s="9">
        <v>35</v>
      </c>
      <c r="J489" s="10">
        <f>I489/F489</f>
        <v>0.1674641148325359</v>
      </c>
      <c r="K489" s="11">
        <v>31</v>
      </c>
      <c r="L489" s="12">
        <f>K489/F489</f>
        <v>0.14832535885167464</v>
      </c>
      <c r="M489" s="9">
        <v>46</v>
      </c>
      <c r="N489" s="16">
        <f>M489/F489</f>
        <v>0.22009569377990432</v>
      </c>
      <c r="O489" s="15">
        <f>(G489+I489+K489)*0.3/F489+M489*0.1/F489</f>
        <v>0.18421052631578946</v>
      </c>
      <c r="P489" s="36">
        <f>43000000*(O489*F489)/SUMPRODUCT($F$4:$F$964,$O$4:$O$964)</f>
        <v>18060.310637342991</v>
      </c>
      <c r="Q489" s="36">
        <f>P489/F489</f>
        <v>86.412969556665033</v>
      </c>
      <c r="R489" s="15">
        <f>(0.3*IF(H489&lt;=$H$968,H489*F489,$H$968*F489)+0.3*IF(J489&lt;=$J$968,J489*F489,$J$968*F489)+0.3*IF(L489&lt;$L$968,L489*F489,$L$968*F489)+0.1*IF(N489&lt;$N$968,N489*F489,$N$968*F489))/F489</f>
        <v>0.18421052631578946</v>
      </c>
      <c r="S489" s="37">
        <f>43000000*(R489*F489)/SUMPRODUCT($R$4:$R$964,$F$4:$F$964)</f>
        <v>18555.089437644416</v>
      </c>
      <c r="T489" s="38">
        <f>S489/F489</f>
        <v>88.780332237533088</v>
      </c>
      <c r="U489" s="38">
        <f>43000000*F489/SUM($F$4:$F$964)</f>
        <v>20708.08898925078</v>
      </c>
      <c r="V489" s="38">
        <f t="shared" si="22"/>
        <v>2152.9995516063645</v>
      </c>
      <c r="W489" s="38">
        <f t="shared" si="23"/>
        <v>10.301433261274738</v>
      </c>
    </row>
    <row r="490" spans="1:23" x14ac:dyDescent="0.25">
      <c r="A490" s="7" t="s">
        <v>1122</v>
      </c>
      <c r="B490" s="7" t="s">
        <v>888</v>
      </c>
      <c r="C490" s="7" t="s">
        <v>279</v>
      </c>
      <c r="D490" s="8">
        <v>2000</v>
      </c>
      <c r="E490" s="8" t="s">
        <v>16</v>
      </c>
      <c r="F490" s="9">
        <v>637</v>
      </c>
      <c r="G490" s="9">
        <v>83</v>
      </c>
      <c r="H490" s="10">
        <f t="shared" si="21"/>
        <v>0.13029827315541601</v>
      </c>
      <c r="I490" s="9">
        <v>129</v>
      </c>
      <c r="J490" s="10">
        <f>I490/F490</f>
        <v>0.20251177394034536</v>
      </c>
      <c r="K490" s="11">
        <v>59</v>
      </c>
      <c r="L490" s="12">
        <f>K490/F490</f>
        <v>9.2621664050235475E-2</v>
      </c>
      <c r="M490" s="9">
        <v>358</v>
      </c>
      <c r="N490" s="16">
        <f>M490/F490</f>
        <v>0.56200941915227631</v>
      </c>
      <c r="O490" s="15">
        <f>(G490+I490+K490)*0.3/F490+M490*0.1/F490</f>
        <v>0.18383045525902669</v>
      </c>
      <c r="P490" s="36">
        <f>43000000*(O490*F490)/SUMPRODUCT($F$4:$F$964,$O$4:$O$964)</f>
        <v>54931.490276178294</v>
      </c>
      <c r="Q490" s="36">
        <f>P490/F490</f>
        <v>86.234678612524789</v>
      </c>
      <c r="R490" s="15">
        <f>(0.3*IF(H490&lt;=$H$968,H490*F490,$H$968*F490)+0.3*IF(J490&lt;=$J$968,J490*F490,$J$968*F490)+0.3*IF(L490&lt;$L$968,L490*F490,$L$968*F490)+0.1*IF(N490&lt;$N$968,N490*F490,$N$968*F490))/F490</f>
        <v>0.18383045525902666</v>
      </c>
      <c r="S490" s="37">
        <f>43000000*(R490*F490)/SUMPRODUCT($R$4:$R$964,$F$4:$F$964)</f>
        <v>56436.388912939241</v>
      </c>
      <c r="T490" s="38">
        <f>S490/F490</f>
        <v>88.597156849198186</v>
      </c>
      <c r="U490" s="38">
        <f>43000000*F490/SUM($F$4:$F$964)</f>
        <v>63115.084622740418</v>
      </c>
      <c r="V490" s="38">
        <f t="shared" si="22"/>
        <v>6678.6957098011771</v>
      </c>
      <c r="W490" s="38">
        <f t="shared" si="23"/>
        <v>10.48460864960964</v>
      </c>
    </row>
    <row r="491" spans="1:23" x14ac:dyDescent="0.25">
      <c r="A491" s="7" t="s">
        <v>1123</v>
      </c>
      <c r="B491" s="7" t="s">
        <v>1124</v>
      </c>
      <c r="C491" s="7" t="s">
        <v>54</v>
      </c>
      <c r="D491" s="8">
        <v>2018</v>
      </c>
      <c r="E491" s="8" t="s">
        <v>16</v>
      </c>
      <c r="F491" s="9">
        <v>654</v>
      </c>
      <c r="G491" s="9">
        <v>88</v>
      </c>
      <c r="H491" s="10">
        <f t="shared" si="21"/>
        <v>0.13455657492354739</v>
      </c>
      <c r="I491" s="9">
        <v>161</v>
      </c>
      <c r="J491" s="10">
        <f>I491/F491</f>
        <v>0.24617737003058104</v>
      </c>
      <c r="K491" s="11">
        <v>59</v>
      </c>
      <c r="L491" s="12">
        <f>K491/F491</f>
        <v>9.0214067278287458E-2</v>
      </c>
      <c r="M491" s="9">
        <v>275</v>
      </c>
      <c r="N491" s="16">
        <f>M491/F491</f>
        <v>0.42048929663608564</v>
      </c>
      <c r="O491" s="15">
        <f>(G491+I491+K491)*0.3/F491+M491*0.1/F491</f>
        <v>0.18333333333333332</v>
      </c>
      <c r="P491" s="36">
        <f>43000000*(O491*F491)/SUMPRODUCT($F$4:$F$964,$O$4:$O$964)</f>
        <v>56244.967413439605</v>
      </c>
      <c r="Q491" s="36">
        <f>P491/F491</f>
        <v>86.001479225442822</v>
      </c>
      <c r="R491" s="15">
        <f>(0.3*IF(H491&lt;=$H$968,H491*F491,$H$968*F491)+0.3*IF(J491&lt;=$J$968,J491*F491,$J$968*F491)+0.3*IF(L491&lt;$L$968,L491*F491,$L$968*F491)+0.1*IF(N491&lt;$N$968,N491*F491,$N$968*F491))/F491</f>
        <v>0.18333333333333332</v>
      </c>
      <c r="S491" s="37">
        <f>43000000*(R491*F491)/SUMPRODUCT($R$4:$R$964,$F$4:$F$964)</f>
        <v>57785.849962949753</v>
      </c>
      <c r="T491" s="38">
        <f>S491/F491</f>
        <v>88.35756875068769</v>
      </c>
      <c r="U491" s="38">
        <f>43000000*F491/SUM($F$4:$F$964)</f>
        <v>64799.474636220148</v>
      </c>
      <c r="V491" s="38">
        <f t="shared" si="22"/>
        <v>7013.6246732703949</v>
      </c>
      <c r="W491" s="38">
        <f t="shared" si="23"/>
        <v>10.724196748120136</v>
      </c>
    </row>
    <row r="492" spans="1:23" x14ac:dyDescent="0.25">
      <c r="A492" s="7" t="s">
        <v>1125</v>
      </c>
      <c r="B492" s="7" t="s">
        <v>732</v>
      </c>
      <c r="C492" s="7" t="s">
        <v>319</v>
      </c>
      <c r="D492" s="8">
        <v>2440</v>
      </c>
      <c r="E492" s="8" t="s">
        <v>733</v>
      </c>
      <c r="F492" s="9">
        <v>872</v>
      </c>
      <c r="G492" s="9">
        <v>223</v>
      </c>
      <c r="H492" s="10">
        <f t="shared" si="21"/>
        <v>0.25573394495412843</v>
      </c>
      <c r="I492" s="9">
        <v>273</v>
      </c>
      <c r="J492" s="10">
        <f>I492/F492</f>
        <v>0.31307339449541283</v>
      </c>
      <c r="K492" s="11">
        <v>7</v>
      </c>
      <c r="L492" s="12">
        <f>K492/F492</f>
        <v>8.027522935779817E-3</v>
      </c>
      <c r="M492" s="9">
        <v>89</v>
      </c>
      <c r="N492" s="16">
        <f>M492/F492</f>
        <v>0.10206422018348624</v>
      </c>
      <c r="O492" s="15">
        <f>(G492+I492+K492)*0.3/F492+M492*0.1/F492</f>
        <v>0.18325688073394497</v>
      </c>
      <c r="P492" s="36">
        <f>43000000*(O492*F492)/SUMPRODUCT($F$4:$F$964,$O$4:$O$964)</f>
        <v>74962.016619413262</v>
      </c>
      <c r="Q492" s="36">
        <f>P492/F492</f>
        <v>85.965615389235396</v>
      </c>
      <c r="R492" s="15">
        <f>(0.3*IF(H492&lt;=$H$968,H492*F492,$H$968*F492)+0.3*IF(J492&lt;=$J$968,J492*F492,$J$968*F492)+0.3*IF(L492&lt;$L$968,L492*F492,$L$968*F492)+0.1*IF(N492&lt;$N$968,N492*F492,$N$968*F492))/F492</f>
        <v>0.18325688073394494</v>
      </c>
      <c r="S492" s="37">
        <f>43000000*(R492*F492)/SUMPRODUCT($R$4:$R$964,$F$4:$F$964)</f>
        <v>77015.669925599403</v>
      </c>
      <c r="T492" s="38">
        <f>S492/F492</f>
        <v>88.320722391742436</v>
      </c>
      <c r="U492" s="38">
        <f>43000000*F492/SUM($F$4:$F$964)</f>
        <v>86399.299514960192</v>
      </c>
      <c r="V492" s="38">
        <f t="shared" si="22"/>
        <v>9383.6295893607894</v>
      </c>
      <c r="W492" s="38">
        <f t="shared" si="23"/>
        <v>10.76104310706539</v>
      </c>
    </row>
    <row r="493" spans="1:23" x14ac:dyDescent="0.25">
      <c r="A493" s="7" t="s">
        <v>1126</v>
      </c>
      <c r="B493" s="7" t="s">
        <v>1127</v>
      </c>
      <c r="C493" s="7" t="s">
        <v>40</v>
      </c>
      <c r="D493" s="8">
        <v>3140</v>
      </c>
      <c r="E493" s="8" t="s">
        <v>1128</v>
      </c>
      <c r="F493" s="9">
        <v>301</v>
      </c>
      <c r="G493" s="9">
        <v>91</v>
      </c>
      <c r="H493" s="10">
        <f t="shared" si="21"/>
        <v>0.30232558139534882</v>
      </c>
      <c r="I493" s="9">
        <v>74</v>
      </c>
      <c r="J493" s="10">
        <f>I493/F493</f>
        <v>0.24584717607973422</v>
      </c>
      <c r="K493" s="11">
        <v>12</v>
      </c>
      <c r="L493" s="12">
        <f>K493/F493</f>
        <v>3.9867109634551492E-2</v>
      </c>
      <c r="M493" s="9">
        <v>20</v>
      </c>
      <c r="N493" s="16">
        <f>M493/F493</f>
        <v>6.6445182724252497E-2</v>
      </c>
      <c r="O493" s="15">
        <f>(G493+I493+K493)*0.3/F493+M493*0.1/F493</f>
        <v>0.18305647840531561</v>
      </c>
      <c r="P493" s="36">
        <f>43000000*(O493*F493)/SUMPRODUCT($F$4:$F$964,$O$4:$O$964)</f>
        <v>25847.353665392176</v>
      </c>
      <c r="Q493" s="36">
        <f>P493/F493</f>
        <v>85.871606861768029</v>
      </c>
      <c r="R493" s="15">
        <f>(0.3*IF(H493&lt;=$H$968,H493*F493,$H$968*F493)+0.3*IF(J493&lt;=$J$968,J493*F493,$J$968*F493)+0.3*IF(L493&lt;$L$968,L493*F493,$L$968*F493)+0.1*IF(N493&lt;$N$968,N493*F493,$N$968*F493))/F493</f>
        <v>0.18305647840531561</v>
      </c>
      <c r="S493" s="37">
        <f>43000000*(R493*F493)/SUMPRODUCT($R$4:$R$964,$F$4:$F$964)</f>
        <v>26555.465662706683</v>
      </c>
      <c r="T493" s="38">
        <f>S493/F493</f>
        <v>88.224138414307916</v>
      </c>
      <c r="U493" s="38">
        <f>43000000*F493/SUM($F$4:$F$964)</f>
        <v>29823.611415141077</v>
      </c>
      <c r="V493" s="38">
        <f t="shared" si="22"/>
        <v>3268.1457524343932</v>
      </c>
      <c r="W493" s="38">
        <f t="shared" si="23"/>
        <v>10.85762708449991</v>
      </c>
    </row>
    <row r="494" spans="1:23" x14ac:dyDescent="0.25">
      <c r="A494" s="7" t="s">
        <v>1129</v>
      </c>
      <c r="B494" s="7" t="s">
        <v>861</v>
      </c>
      <c r="C494" s="7" t="s">
        <v>97</v>
      </c>
      <c r="D494" s="8">
        <v>2940</v>
      </c>
      <c r="E494" s="8" t="s">
        <v>862</v>
      </c>
      <c r="F494" s="9">
        <v>943</v>
      </c>
      <c r="G494" s="9">
        <v>213</v>
      </c>
      <c r="H494" s="10">
        <f t="shared" si="21"/>
        <v>0.22587486744432661</v>
      </c>
      <c r="I494" s="9">
        <v>222</v>
      </c>
      <c r="J494" s="10">
        <f>I494/F494</f>
        <v>0.23541887592788971</v>
      </c>
      <c r="K494" s="11">
        <v>31</v>
      </c>
      <c r="L494" s="12">
        <f>K494/F494</f>
        <v>3.2873806998939555E-2</v>
      </c>
      <c r="M494" s="9">
        <v>323</v>
      </c>
      <c r="N494" s="16">
        <f>M494/F494</f>
        <v>0.34252386002120888</v>
      </c>
      <c r="O494" s="15">
        <f>(G494+I494+K494)*0.3/F494+M494*0.1/F494</f>
        <v>0.18250265111346764</v>
      </c>
      <c r="P494" s="36">
        <f>43000000*(O494*F494)/SUMPRODUCT($F$4:$F$964,$O$4:$O$964)</f>
        <v>80731.934043811139</v>
      </c>
      <c r="Q494" s="36">
        <f>P494/F494</f>
        <v>85.611807045398876</v>
      </c>
      <c r="R494" s="15">
        <f>(0.3*IF(H494&lt;=$H$968,H494*F494,$H$968*F494)+0.3*IF(J494&lt;=$J$968,J494*F494,$J$968*F494)+0.3*IF(L494&lt;$L$968,L494*F494,$L$968*F494)+0.1*IF(N494&lt;$N$968,N494*F494,$N$968*F494))/F494</f>
        <v>0.18250265111346767</v>
      </c>
      <c r="S494" s="37">
        <f>43000000*(R494*F494)/SUMPRODUCT($R$4:$R$964,$F$4:$F$964)</f>
        <v>82943.65953814557</v>
      </c>
      <c r="T494" s="38">
        <f>S494/F494</f>
        <v>87.957221143314499</v>
      </c>
      <c r="U494" s="38">
        <f>43000000*F494/SUM($F$4:$F$964)</f>
        <v>93434.104865375528</v>
      </c>
      <c r="V494" s="38">
        <f t="shared" si="22"/>
        <v>10490.445327229958</v>
      </c>
      <c r="W494" s="38">
        <f t="shared" si="23"/>
        <v>11.124544355493327</v>
      </c>
    </row>
    <row r="495" spans="1:23" x14ac:dyDescent="0.25">
      <c r="A495" s="7" t="s">
        <v>1130</v>
      </c>
      <c r="B495" s="7" t="s">
        <v>512</v>
      </c>
      <c r="C495" s="7" t="s">
        <v>60</v>
      </c>
      <c r="D495" s="8">
        <v>3550</v>
      </c>
      <c r="E495" s="8" t="s">
        <v>127</v>
      </c>
      <c r="F495" s="9">
        <v>529</v>
      </c>
      <c r="G495" s="9">
        <v>90</v>
      </c>
      <c r="H495" s="10">
        <f t="shared" si="21"/>
        <v>0.17013232514177692</v>
      </c>
      <c r="I495" s="9">
        <v>132</v>
      </c>
      <c r="J495" s="10">
        <f>I495/F495</f>
        <v>0.2495274102079395</v>
      </c>
      <c r="K495" s="11">
        <v>67</v>
      </c>
      <c r="L495" s="12">
        <f>K495/F495</f>
        <v>0.12665406427221171</v>
      </c>
      <c r="M495" s="9">
        <v>98</v>
      </c>
      <c r="N495" s="16">
        <f>M495/F495</f>
        <v>0.18525519848771266</v>
      </c>
      <c r="O495" s="15">
        <f>(G495+I495+K495)*0.3/F495+M495*0.1/F495</f>
        <v>0.18241965973534971</v>
      </c>
      <c r="P495" s="36">
        <f>43000000*(O495*F495)/SUMPRODUCT($F$4:$F$964,$O$4:$O$964)</f>
        <v>45268.051337755809</v>
      </c>
      <c r="Q495" s="36">
        <f>P495/F495</f>
        <v>85.572875874774681</v>
      </c>
      <c r="R495" s="15">
        <f>(0.3*IF(H495&lt;=$H$968,H495*F495,$H$968*F495)+0.3*IF(J495&lt;=$J$968,J495*F495,$J$968*F495)+0.3*IF(L495&lt;$L$968,L495*F495,$L$968*F495)+0.1*IF(N495&lt;$N$968,N495*F495,$N$968*F495))/F495</f>
        <v>0.18241965973534968</v>
      </c>
      <c r="S495" s="37">
        <f>43000000*(R495*F495)/SUMPRODUCT($R$4:$R$964,$F$4:$F$964)</f>
        <v>46508.211187861969</v>
      </c>
      <c r="T495" s="38">
        <f>S495/F495</f>
        <v>87.917223417508453</v>
      </c>
      <c r="U495" s="38">
        <f>43000000*F495/SUM($F$4:$F$964)</f>
        <v>52414.253948869198</v>
      </c>
      <c r="V495" s="38">
        <f t="shared" si="22"/>
        <v>5906.0427610072293</v>
      </c>
      <c r="W495" s="38">
        <f t="shared" si="23"/>
        <v>11.164542081299373</v>
      </c>
    </row>
    <row r="496" spans="1:23" x14ac:dyDescent="0.25">
      <c r="A496" s="7" t="s">
        <v>1131</v>
      </c>
      <c r="B496" s="7" t="s">
        <v>1132</v>
      </c>
      <c r="C496" s="7" t="s">
        <v>196</v>
      </c>
      <c r="D496" s="8">
        <v>2600</v>
      </c>
      <c r="E496" s="8" t="s">
        <v>16</v>
      </c>
      <c r="F496" s="9">
        <v>250</v>
      </c>
      <c r="G496" s="9">
        <v>54</v>
      </c>
      <c r="H496" s="10">
        <f t="shared" si="21"/>
        <v>0.216</v>
      </c>
      <c r="I496" s="9">
        <v>59</v>
      </c>
      <c r="J496" s="10">
        <f>I496/F496</f>
        <v>0.23599999999999999</v>
      </c>
      <c r="K496" s="11">
        <v>12</v>
      </c>
      <c r="L496" s="12">
        <f>K496/F496</f>
        <v>4.8000000000000001E-2</v>
      </c>
      <c r="M496" s="9">
        <v>81</v>
      </c>
      <c r="N496" s="16">
        <f>M496/F496</f>
        <v>0.32400000000000001</v>
      </c>
      <c r="O496" s="15">
        <f>(G496+I496+K496)*0.3/F496+M496*0.1/F496</f>
        <v>0.18240000000000001</v>
      </c>
      <c r="P496" s="36">
        <f>43000000*(O496*F496)/SUMPRODUCT($F$4:$F$964,$O$4:$O$964)</f>
        <v>21390.913378255595</v>
      </c>
      <c r="Q496" s="36">
        <f>P496/F496</f>
        <v>85.563653513022373</v>
      </c>
      <c r="R496" s="15">
        <f>(0.3*IF(H496&lt;=$H$968,H496*F496,$H$968*F496)+0.3*IF(J496&lt;=$J$968,J496*F496,$J$968*F496)+0.3*IF(L496&lt;$L$968,L496*F496,$L$968*F496)+0.1*IF(N496&lt;$N$968,N496*F496,$N$968*F496))/F496</f>
        <v>0.18240000000000001</v>
      </c>
      <c r="S496" s="37">
        <f>43000000*(R496*F496)/SUMPRODUCT($R$4:$R$964,$F$4:$F$964)</f>
        <v>21976.93710017105</v>
      </c>
      <c r="T496" s="38">
        <f>S496/F496</f>
        <v>87.907748400684198</v>
      </c>
      <c r="U496" s="38">
        <f>43000000*F496/SUM($F$4:$F$964)</f>
        <v>24770.441374701892</v>
      </c>
      <c r="V496" s="38">
        <f t="shared" si="22"/>
        <v>2793.5042745308419</v>
      </c>
      <c r="W496" s="38">
        <f t="shared" si="23"/>
        <v>11.174017098123628</v>
      </c>
    </row>
    <row r="497" spans="1:23" x14ac:dyDescent="0.25">
      <c r="A497" s="7" t="s">
        <v>1133</v>
      </c>
      <c r="B497" s="7" t="s">
        <v>1134</v>
      </c>
      <c r="C497" s="7" t="s">
        <v>423</v>
      </c>
      <c r="D497" s="8">
        <v>9000</v>
      </c>
      <c r="E497" s="8" t="s">
        <v>66</v>
      </c>
      <c r="F497" s="9">
        <v>502</v>
      </c>
      <c r="G497" s="9">
        <v>77</v>
      </c>
      <c r="H497" s="10">
        <f t="shared" si="21"/>
        <v>0.15338645418326693</v>
      </c>
      <c r="I497" s="9">
        <v>113</v>
      </c>
      <c r="J497" s="10">
        <f>I497/F497</f>
        <v>0.22509960159362549</v>
      </c>
      <c r="K497" s="11">
        <v>56</v>
      </c>
      <c r="L497" s="12">
        <f>K497/F497</f>
        <v>0.11155378486055777</v>
      </c>
      <c r="M497" s="9">
        <v>176</v>
      </c>
      <c r="N497" s="16">
        <f>M497/F497</f>
        <v>0.35059760956175301</v>
      </c>
      <c r="O497" s="15">
        <f>(G497+I497+K497)*0.3/F497+M497*0.1/F497</f>
        <v>0.18207171314741036</v>
      </c>
      <c r="P497" s="36">
        <f>43000000*(O497*F497)/SUMPRODUCT($F$4:$F$964,$O$4:$O$964)</f>
        <v>42875.646552029859</v>
      </c>
      <c r="Q497" s="36">
        <f>P497/F497</f>
        <v>85.409654486115258</v>
      </c>
      <c r="R497" s="15">
        <f>(0.3*IF(H497&lt;=$H$968,H497*F497,$H$968*F497)+0.3*IF(J497&lt;=$J$968,J497*F497,$J$968*F497)+0.3*IF(L497&lt;$L$968,L497*F497,$L$968*F497)+0.1*IF(N497&lt;$N$968,N497*F497,$N$968*F497))/F497</f>
        <v>0.18207171314741036</v>
      </c>
      <c r="S497" s="37">
        <f>43000000*(R497*F497)/SUMPRODUCT($R$4:$R$964,$F$4:$F$964)</f>
        <v>44050.264275342852</v>
      </c>
      <c r="T497" s="38">
        <f>S497/F497</f>
        <v>87.74953042896982</v>
      </c>
      <c r="U497" s="38">
        <f>43000000*F497/SUM($F$4:$F$964)</f>
        <v>49739.046280401395</v>
      </c>
      <c r="V497" s="38">
        <f t="shared" si="22"/>
        <v>5688.7820050585433</v>
      </c>
      <c r="W497" s="38">
        <f t="shared" si="23"/>
        <v>11.332235069838006</v>
      </c>
    </row>
    <row r="498" spans="1:23" x14ac:dyDescent="0.25">
      <c r="A498" s="7" t="s">
        <v>1135</v>
      </c>
      <c r="B498" s="7" t="s">
        <v>1047</v>
      </c>
      <c r="C498" s="7" t="s">
        <v>766</v>
      </c>
      <c r="D498" s="8">
        <v>8800</v>
      </c>
      <c r="E498" s="8" t="s">
        <v>234</v>
      </c>
      <c r="F498" s="9">
        <v>99</v>
      </c>
      <c r="G498" s="9">
        <v>22</v>
      </c>
      <c r="H498" s="10">
        <f t="shared" si="21"/>
        <v>0.22222222222222221</v>
      </c>
      <c r="I498" s="9">
        <v>31</v>
      </c>
      <c r="J498" s="10">
        <f>I498/F498</f>
        <v>0.31313131313131315</v>
      </c>
      <c r="K498" s="11">
        <v>3</v>
      </c>
      <c r="L498" s="12">
        <f>K498/F498</f>
        <v>3.0303030303030304E-2</v>
      </c>
      <c r="M498" s="9">
        <v>12</v>
      </c>
      <c r="N498" s="16">
        <f>M498/F498</f>
        <v>0.12121212121212122</v>
      </c>
      <c r="O498" s="15">
        <f>(G498+I498+K498)*0.3/F498+M498*0.1/F498</f>
        <v>0.18181818181818182</v>
      </c>
      <c r="P498" s="36">
        <f>43000000*(O498*F498)/SUMPRODUCT($F$4:$F$964,$O$4:$O$964)</f>
        <v>8443.7815966798407</v>
      </c>
      <c r="Q498" s="36">
        <f>P498/F498</f>
        <v>85.290723198786267</v>
      </c>
      <c r="R498" s="15">
        <f>(0.3*IF(H498&lt;=$H$968,H498*F498,$H$968*F498)+0.3*IF(J498&lt;=$J$968,J498*F498,$J$968*F498)+0.3*IF(L498&lt;$L$968,L498*F498,$L$968*F498)+0.1*IF(N498&lt;$N$968,N498*F498,$N$968*F498))/F498</f>
        <v>0.1818181818181818</v>
      </c>
      <c r="S498" s="37">
        <f>43000000*(R498*F498)/SUMPRODUCT($R$4:$R$964,$F$4:$F$964)</f>
        <v>8675.1067500675181</v>
      </c>
      <c r="T498" s="38">
        <f>S498/F498</f>
        <v>87.627340909772911</v>
      </c>
      <c r="U498" s="38">
        <f>43000000*F498/SUM($F$4:$F$964)</f>
        <v>9809.0947843819486</v>
      </c>
      <c r="V498" s="38">
        <f t="shared" si="22"/>
        <v>1133.9880343144305</v>
      </c>
      <c r="W498" s="38">
        <f t="shared" si="23"/>
        <v>11.454424589034915</v>
      </c>
    </row>
    <row r="499" spans="1:23" x14ac:dyDescent="0.25">
      <c r="A499" s="7" t="s">
        <v>1136</v>
      </c>
      <c r="B499" s="7" t="s">
        <v>396</v>
      </c>
      <c r="C499" s="7" t="s">
        <v>1137</v>
      </c>
      <c r="D499" s="8">
        <v>3800</v>
      </c>
      <c r="E499" s="8" t="s">
        <v>547</v>
      </c>
      <c r="F499" s="9">
        <v>301</v>
      </c>
      <c r="G499" s="9">
        <v>74</v>
      </c>
      <c r="H499" s="10">
        <f t="shared" si="21"/>
        <v>0.24584717607973422</v>
      </c>
      <c r="I499" s="9">
        <v>77</v>
      </c>
      <c r="J499" s="10">
        <f>I499/F499</f>
        <v>0.2558139534883721</v>
      </c>
      <c r="K499" s="11">
        <v>9</v>
      </c>
      <c r="L499" s="12">
        <f>K499/F499</f>
        <v>2.9900332225913623E-2</v>
      </c>
      <c r="M499" s="9">
        <v>66</v>
      </c>
      <c r="N499" s="16">
        <f>M499/F499</f>
        <v>0.21926910299003322</v>
      </c>
      <c r="O499" s="15">
        <f>(G499+I499+K499)*0.3/F499+M499*0.1/F499</f>
        <v>0.18139534883720929</v>
      </c>
      <c r="P499" s="36">
        <f>43000000*(O499*F499)/SUMPRODUCT($F$4:$F$964,$O$4:$O$964)</f>
        <v>25612.804176595509</v>
      </c>
      <c r="Q499" s="36">
        <f>P499/F499</f>
        <v>85.092372679719304</v>
      </c>
      <c r="R499" s="15">
        <f>(0.3*IF(H499&lt;=$H$968,H499*F499,$H$968*F499)+0.3*IF(J499&lt;=$J$968,J499*F499,$J$968*F499)+0.3*IF(L499&lt;$L$968,L499*F499,$L$968*F499)+0.1*IF(N499&lt;$N$968,N499*F499,$N$968*F499))/F499</f>
        <v>0.18139534883720931</v>
      </c>
      <c r="S499" s="37">
        <f>43000000*(R499*F499)/SUMPRODUCT($R$4:$R$964,$F$4:$F$964)</f>
        <v>26314.490475204806</v>
      </c>
      <c r="T499" s="38">
        <f>S499/F499</f>
        <v>87.423556396029255</v>
      </c>
      <c r="U499" s="38">
        <f>43000000*F499/SUM($F$4:$F$964)</f>
        <v>29823.611415141077</v>
      </c>
      <c r="V499" s="38">
        <f t="shared" si="22"/>
        <v>3509.1209399362706</v>
      </c>
      <c r="W499" s="38">
        <f t="shared" si="23"/>
        <v>11.658209102778571</v>
      </c>
    </row>
    <row r="500" spans="1:23" x14ac:dyDescent="0.25">
      <c r="A500" s="7" t="s">
        <v>1138</v>
      </c>
      <c r="B500" s="7" t="s">
        <v>1139</v>
      </c>
      <c r="C500" s="7" t="s">
        <v>135</v>
      </c>
      <c r="D500" s="8">
        <v>9300</v>
      </c>
      <c r="E500" s="8" t="s">
        <v>303</v>
      </c>
      <c r="F500" s="9">
        <v>166</v>
      </c>
      <c r="G500" s="9">
        <v>34</v>
      </c>
      <c r="H500" s="10">
        <f t="shared" si="21"/>
        <v>0.20481927710843373</v>
      </c>
      <c r="I500" s="9">
        <v>43</v>
      </c>
      <c r="J500" s="10">
        <f>I500/F500</f>
        <v>0.25903614457831325</v>
      </c>
      <c r="K500" s="11">
        <v>10</v>
      </c>
      <c r="L500" s="12">
        <f>K500/F500</f>
        <v>6.0240963855421686E-2</v>
      </c>
      <c r="M500" s="9">
        <v>40</v>
      </c>
      <c r="N500" s="16">
        <f>M500/F500</f>
        <v>0.24096385542168675</v>
      </c>
      <c r="O500" s="15">
        <f>(G500+I500+K500)*0.3/F500+M500*0.1/F500</f>
        <v>0.18132530120481927</v>
      </c>
      <c r="P500" s="36">
        <f>43000000*(O500*F500)/SUMPRODUCT($F$4:$F$964,$O$4:$O$964)</f>
        <v>14119.879225559067</v>
      </c>
      <c r="Q500" s="36">
        <f>P500/F500</f>
        <v>85.059513406982333</v>
      </c>
      <c r="R500" s="15">
        <f>(0.3*IF(H500&lt;=$H$968,H500*F500,$H$968*F500)+0.3*IF(J500&lt;=$J$968,J500*F500,$J$968*F500)+0.3*IF(L500&lt;$L$968,L500*F500,$L$968*F500)+0.1*IF(N500&lt;$N$968,N500*F500,$N$968*F500))/F500</f>
        <v>0.18132530120481929</v>
      </c>
      <c r="S500" s="37">
        <f>43000000*(R500*F500)/SUMPRODUCT($R$4:$R$964,$F$4:$F$964)</f>
        <v>14506.706287612908</v>
      </c>
      <c r="T500" s="38">
        <f>S500/F500</f>
        <v>87.38979691333077</v>
      </c>
      <c r="U500" s="38">
        <f>43000000*F500/SUM($F$4:$F$964)</f>
        <v>16447.573072802057</v>
      </c>
      <c r="V500" s="38">
        <f t="shared" si="22"/>
        <v>1940.8667851891496</v>
      </c>
      <c r="W500" s="38">
        <f t="shared" si="23"/>
        <v>11.691968585477056</v>
      </c>
    </row>
    <row r="501" spans="1:23" x14ac:dyDescent="0.25">
      <c r="A501" s="7" t="s">
        <v>1140</v>
      </c>
      <c r="B501" s="7" t="s">
        <v>1141</v>
      </c>
      <c r="C501" s="7" t="s">
        <v>1142</v>
      </c>
      <c r="D501" s="8">
        <v>3620</v>
      </c>
      <c r="E501" s="8" t="s">
        <v>1020</v>
      </c>
      <c r="F501" s="9">
        <v>412</v>
      </c>
      <c r="G501" s="9">
        <v>133</v>
      </c>
      <c r="H501" s="10">
        <f t="shared" si="21"/>
        <v>0.32281553398058255</v>
      </c>
      <c r="I501" s="9">
        <v>92</v>
      </c>
      <c r="J501" s="10">
        <f>I501/F501</f>
        <v>0.22330097087378642</v>
      </c>
      <c r="K501" s="11">
        <v>11</v>
      </c>
      <c r="L501" s="12">
        <f>K501/F501</f>
        <v>2.6699029126213591E-2</v>
      </c>
      <c r="M501" s="9">
        <v>38</v>
      </c>
      <c r="N501" s="16">
        <f>M501/F501</f>
        <v>9.2233009708737865E-2</v>
      </c>
      <c r="O501" s="15">
        <f>(G501+I501+K501)*0.3/F501+M501*0.1/F501</f>
        <v>0.18106796116504853</v>
      </c>
      <c r="P501" s="36">
        <f>43000000*(O501*F501)/SUMPRODUCT($F$4:$F$964,$O$4:$O$964)</f>
        <v>34994.783728461996</v>
      </c>
      <c r="Q501" s="36">
        <f>P501/F501</f>
        <v>84.938795457432036</v>
      </c>
      <c r="R501" s="15">
        <f>(0.3*IF(H501&lt;=$H$968,H501*F501,$H$968*F501)+0.3*IF(J501&lt;=$J$968,J501*F501,$J$968*F501)+0.3*IF(L501&lt;$L$968,L501*F501,$L$968*F501)+0.1*IF(N501&lt;$N$968,N501*F501,$N$968*F501))/F501</f>
        <v>0.18106796116504853</v>
      </c>
      <c r="S501" s="37">
        <f>43000000*(R501*F501)/SUMPRODUCT($R$4:$R$964,$F$4:$F$964)</f>
        <v>35953.497975279824</v>
      </c>
      <c r="T501" s="38">
        <f>S501/F501</f>
        <v>87.265771784659762</v>
      </c>
      <c r="U501" s="38">
        <f>43000000*F501/SUM($F$4:$F$964)</f>
        <v>40821.687385508718</v>
      </c>
      <c r="V501" s="38">
        <f t="shared" si="22"/>
        <v>4868.1894102288934</v>
      </c>
      <c r="W501" s="38">
        <f t="shared" si="23"/>
        <v>11.815993714148064</v>
      </c>
    </row>
    <row r="502" spans="1:23" x14ac:dyDescent="0.25">
      <c r="A502" s="7" t="s">
        <v>1143</v>
      </c>
      <c r="B502" s="7" t="s">
        <v>1144</v>
      </c>
      <c r="C502" s="7" t="s">
        <v>408</v>
      </c>
      <c r="D502" s="8">
        <v>1500</v>
      </c>
      <c r="E502" s="8" t="s">
        <v>387</v>
      </c>
      <c r="F502" s="9">
        <v>368</v>
      </c>
      <c r="G502" s="9">
        <v>62</v>
      </c>
      <c r="H502" s="10">
        <f t="shared" si="21"/>
        <v>0.16847826086956522</v>
      </c>
      <c r="I502" s="9">
        <v>78</v>
      </c>
      <c r="J502" s="10">
        <f>I502/F502</f>
        <v>0.21195652173913043</v>
      </c>
      <c r="K502" s="11">
        <v>63</v>
      </c>
      <c r="L502" s="12">
        <f>K502/F502</f>
        <v>0.17119565217391305</v>
      </c>
      <c r="M502" s="9">
        <v>55</v>
      </c>
      <c r="N502" s="16">
        <f>M502/F502</f>
        <v>0.14945652173913043</v>
      </c>
      <c r="O502" s="15">
        <f>(G502+I502+K502)*0.3/F502+M502*0.1/F502</f>
        <v>0.18043478260869567</v>
      </c>
      <c r="P502" s="36">
        <f>43000000*(O502*F502)/SUMPRODUCT($F$4:$F$964,$O$4:$O$964)</f>
        <v>31148.172112196749</v>
      </c>
      <c r="Q502" s="36">
        <f>P502/F502</f>
        <v>84.64177204401291</v>
      </c>
      <c r="R502" s="15">
        <f>(0.3*IF(H502&lt;=$H$968,H502*F502,$H$968*F502)+0.3*IF(J502&lt;=$J$968,J502*F502,$J$968*F502)+0.3*IF(L502&lt;$L$968,L502*F502,$L$968*F502)+0.1*IF(N502&lt;$N$968,N502*F502,$N$968*F502))/F502</f>
        <v>0.18043478260869567</v>
      </c>
      <c r="S502" s="37">
        <f>43000000*(R502*F502)/SUMPRODUCT($R$4:$R$964,$F$4:$F$964)</f>
        <v>32001.504900249074</v>
      </c>
      <c r="T502" s="38">
        <f>S502/F502</f>
        <v>86.960611141981175</v>
      </c>
      <c r="U502" s="38">
        <f>43000000*F502/SUM($F$4:$F$964)</f>
        <v>36462.089703561185</v>
      </c>
      <c r="V502" s="38">
        <f t="shared" si="22"/>
        <v>4460.584803312111</v>
      </c>
      <c r="W502" s="38">
        <f t="shared" si="23"/>
        <v>12.121154356826651</v>
      </c>
    </row>
    <row r="503" spans="1:23" x14ac:dyDescent="0.25">
      <c r="A503" s="7" t="s">
        <v>815</v>
      </c>
      <c r="B503" s="7" t="s">
        <v>1145</v>
      </c>
      <c r="C503" s="7" t="s">
        <v>255</v>
      </c>
      <c r="D503" s="8">
        <v>9120</v>
      </c>
      <c r="E503" s="8" t="s">
        <v>557</v>
      </c>
      <c r="F503" s="9">
        <v>872</v>
      </c>
      <c r="G503" s="9">
        <v>234</v>
      </c>
      <c r="H503" s="10">
        <f t="shared" si="21"/>
        <v>0.26834862385321101</v>
      </c>
      <c r="I503" s="9">
        <v>202</v>
      </c>
      <c r="J503" s="10">
        <f>I503/F503</f>
        <v>0.23165137614678899</v>
      </c>
      <c r="K503" s="11">
        <v>15</v>
      </c>
      <c r="L503" s="12">
        <f>K503/F503</f>
        <v>1.7201834862385322E-2</v>
      </c>
      <c r="M503" s="9">
        <v>209</v>
      </c>
      <c r="N503" s="16">
        <f>M503/F503</f>
        <v>0.23967889908256881</v>
      </c>
      <c r="O503" s="15">
        <f>(G503+I503+K503)*0.3/F503+M503*0.1/F503</f>
        <v>0.17912844036697245</v>
      </c>
      <c r="P503" s="36">
        <f>43000000*(O503*F503)/SUMPRODUCT($F$4:$F$964,$O$4:$O$964)</f>
        <v>73273.260300077265</v>
      </c>
      <c r="Q503" s="36">
        <f>P503/F503</f>
        <v>84.028968234033556</v>
      </c>
      <c r="R503" s="15">
        <f>(0.3*IF(H503&lt;=$H$968,H503*F503,$H$968*F503)+0.3*IF(J503&lt;=$J$968,J503*F503,$J$968*F503)+0.3*IF(L503&lt;$L$968,L503*F503,$L$968*F503)+0.1*IF(N503&lt;$N$968,N503*F503,$N$968*F503))/F503</f>
        <v>0.17912844036697251</v>
      </c>
      <c r="S503" s="37">
        <f>43000000*(R503*F503)/SUMPRODUCT($R$4:$R$964,$F$4:$F$964)</f>
        <v>75280.648575585932</v>
      </c>
      <c r="T503" s="38">
        <f>S503/F503</f>
        <v>86.331019008699457</v>
      </c>
      <c r="U503" s="38">
        <f>43000000*F503/SUM($F$4:$F$964)</f>
        <v>86399.299514960192</v>
      </c>
      <c r="V503" s="38">
        <f t="shared" si="22"/>
        <v>11118.65093937426</v>
      </c>
      <c r="W503" s="38">
        <f t="shared" si="23"/>
        <v>12.750746490108369</v>
      </c>
    </row>
    <row r="504" spans="1:23" x14ac:dyDescent="0.25">
      <c r="A504" s="7" t="s">
        <v>1146</v>
      </c>
      <c r="B504" s="7" t="s">
        <v>922</v>
      </c>
      <c r="C504" s="7" t="s">
        <v>250</v>
      </c>
      <c r="D504" s="8">
        <v>9300</v>
      </c>
      <c r="E504" s="8" t="s">
        <v>303</v>
      </c>
      <c r="F504" s="9">
        <v>172</v>
      </c>
      <c r="G504" s="9">
        <v>33</v>
      </c>
      <c r="H504" s="10">
        <f t="shared" si="21"/>
        <v>0.19186046511627908</v>
      </c>
      <c r="I504" s="9">
        <v>32</v>
      </c>
      <c r="J504" s="10">
        <f>I504/F504</f>
        <v>0.18604651162790697</v>
      </c>
      <c r="K504" s="11">
        <v>21</v>
      </c>
      <c r="L504" s="12">
        <f>K504/F504</f>
        <v>0.12209302325581395</v>
      </c>
      <c r="M504" s="9">
        <v>50</v>
      </c>
      <c r="N504" s="16">
        <f>M504/F504</f>
        <v>0.29069767441860467</v>
      </c>
      <c r="O504" s="15">
        <f>(G504+I504+K504)*0.3/F504+M504*0.1/F504</f>
        <v>0.17906976744186046</v>
      </c>
      <c r="P504" s="36">
        <f>43000000*(O504*F504)/SUMPRODUCT($F$4:$F$964,$O$4:$O$964)</f>
        <v>14448.248509874391</v>
      </c>
      <c r="Q504" s="36">
        <f>P504/F504</f>
        <v>84.001444824851106</v>
      </c>
      <c r="R504" s="15">
        <f>(0.3*IF(H504&lt;=$H$968,H504*F504,$H$968*F504)+0.3*IF(J504&lt;=$J$968,J504*F504,$J$968*F504)+0.3*IF(L504&lt;$L$968,L504*F504,$L$968*F504)+0.1*IF(N504&lt;$N$968,N504*F504,$N$968*F504))/F504</f>
        <v>0.17906976744186046</v>
      </c>
      <c r="S504" s="37">
        <f>43000000*(R504*F504)/SUMPRODUCT($R$4:$R$964,$F$4:$F$964)</f>
        <v>14844.07155011553</v>
      </c>
      <c r="T504" s="38">
        <f>S504/F504</f>
        <v>86.302741570439125</v>
      </c>
      <c r="U504" s="38">
        <f>43000000*F504/SUM($F$4:$F$964)</f>
        <v>17042.0636657949</v>
      </c>
      <c r="V504" s="38">
        <f t="shared" si="22"/>
        <v>2197.9921156793698</v>
      </c>
      <c r="W504" s="38">
        <f t="shared" si="23"/>
        <v>12.779023928368701</v>
      </c>
    </row>
    <row r="505" spans="1:23" x14ac:dyDescent="0.25">
      <c r="A505" s="7" t="s">
        <v>1147</v>
      </c>
      <c r="B505" s="7" t="s">
        <v>602</v>
      </c>
      <c r="C505" s="7" t="s">
        <v>1099</v>
      </c>
      <c r="D505" s="8">
        <v>3290</v>
      </c>
      <c r="E505" s="8" t="s">
        <v>603</v>
      </c>
      <c r="F505" s="9">
        <v>186</v>
      </c>
      <c r="G505" s="9">
        <v>32</v>
      </c>
      <c r="H505" s="10">
        <f t="shared" si="21"/>
        <v>0.17204301075268819</v>
      </c>
      <c r="I505" s="9">
        <v>52</v>
      </c>
      <c r="J505" s="10">
        <f>I505/F505</f>
        <v>0.27956989247311825</v>
      </c>
      <c r="K505" s="11">
        <v>20</v>
      </c>
      <c r="L505" s="12">
        <f>K505/F505</f>
        <v>0.10752688172043011</v>
      </c>
      <c r="M505" s="9">
        <v>21</v>
      </c>
      <c r="N505" s="16">
        <f>M505/F505</f>
        <v>0.11290322580645161</v>
      </c>
      <c r="O505" s="15">
        <f>(G505+I505+K505)*0.3/F505+M505*0.1/F505</f>
        <v>0.17903225806451611</v>
      </c>
      <c r="P505" s="36">
        <f>43000000*(O505*F505)/SUMPRODUCT($F$4:$F$964,$O$4:$O$964)</f>
        <v>15620.995953857702</v>
      </c>
      <c r="Q505" s="36">
        <f>P505/F505</f>
        <v>83.983849214288725</v>
      </c>
      <c r="R505" s="15">
        <f>(0.3*IF(H505&lt;=$H$968,H505*F505,$H$968*F505)+0.3*IF(J505&lt;=$J$968,J505*F505,$J$968*F505)+0.3*IF(L505&lt;$L$968,L505*F505,$L$968*F505)+0.1*IF(N505&lt;$N$968,N505*F505,$N$968*F505))/F505</f>
        <v>0.17903225806451611</v>
      </c>
      <c r="S505" s="37">
        <f>43000000*(R505*F505)/SUMPRODUCT($R$4:$R$964,$F$4:$F$964)</f>
        <v>16048.947487624908</v>
      </c>
      <c r="T505" s="38">
        <f>S505/F505</f>
        <v>86.284663911961871</v>
      </c>
      <c r="U505" s="38">
        <f>43000000*F505/SUM($F$4:$F$964)</f>
        <v>18429.208382778208</v>
      </c>
      <c r="V505" s="38">
        <f t="shared" si="22"/>
        <v>2380.2608951533002</v>
      </c>
      <c r="W505" s="38">
        <f t="shared" si="23"/>
        <v>12.797101586845955</v>
      </c>
    </row>
    <row r="506" spans="1:23" x14ac:dyDescent="0.25">
      <c r="A506" s="7" t="s">
        <v>1148</v>
      </c>
      <c r="B506" s="7" t="s">
        <v>1001</v>
      </c>
      <c r="C506" s="7" t="s">
        <v>1149</v>
      </c>
      <c r="D506" s="8">
        <v>8800</v>
      </c>
      <c r="E506" s="8" t="s">
        <v>234</v>
      </c>
      <c r="F506" s="9">
        <v>151</v>
      </c>
      <c r="G506" s="9">
        <v>40</v>
      </c>
      <c r="H506" s="10">
        <f t="shared" si="21"/>
        <v>0.26490066225165565</v>
      </c>
      <c r="I506" s="9">
        <v>45</v>
      </c>
      <c r="J506" s="10">
        <f>I506/F506</f>
        <v>0.29801324503311261</v>
      </c>
      <c r="K506" s="11">
        <v>2</v>
      </c>
      <c r="L506" s="12">
        <f>K506/F506</f>
        <v>1.3245033112582781E-2</v>
      </c>
      <c r="M506" s="9">
        <v>9</v>
      </c>
      <c r="N506" s="16">
        <f>M506/F506</f>
        <v>5.9602649006622516E-2</v>
      </c>
      <c r="O506" s="15">
        <f>(G506+I506+K506)*0.3/F506+M506*0.1/F506</f>
        <v>0.17880794701986755</v>
      </c>
      <c r="P506" s="36">
        <f>43000000*(O506*F506)/SUMPRODUCT($F$4:$F$964,$O$4:$O$964)</f>
        <v>12665.672395019761</v>
      </c>
      <c r="Q506" s="36">
        <f>P506/F506</f>
        <v>83.878625132581206</v>
      </c>
      <c r="R506" s="15">
        <f>(0.3*IF(H506&lt;=$H$968,H506*F506,$H$968*F506)+0.3*IF(J506&lt;=$J$968,J506*F506,$J$968*F506)+0.3*IF(L506&lt;$L$968,L506*F506,$L$968*F506)+0.1*IF(N506&lt;$N$968,N506*F506,$N$968*F506))/F506</f>
        <v>0.17880794701986755</v>
      </c>
      <c r="S506" s="37">
        <f>43000000*(R506*F506)/SUMPRODUCT($R$4:$R$964,$F$4:$F$964)</f>
        <v>13012.660125101278</v>
      </c>
      <c r="T506" s="38">
        <f>S506/F506</f>
        <v>86.176557119876009</v>
      </c>
      <c r="U506" s="38">
        <f>43000000*F506/SUM($F$4:$F$964)</f>
        <v>14961.346590319941</v>
      </c>
      <c r="V506" s="38">
        <f t="shared" si="22"/>
        <v>1948.6864652186632</v>
      </c>
      <c r="W506" s="38">
        <f t="shared" si="23"/>
        <v>12.905208378931817</v>
      </c>
    </row>
    <row r="507" spans="1:23" x14ac:dyDescent="0.25">
      <c r="A507" s="7" t="s">
        <v>264</v>
      </c>
      <c r="B507" s="7" t="s">
        <v>305</v>
      </c>
      <c r="C507" s="7" t="s">
        <v>1150</v>
      </c>
      <c r="D507" s="8">
        <v>2600</v>
      </c>
      <c r="E507" s="8" t="s">
        <v>16</v>
      </c>
      <c r="F507" s="9">
        <v>643</v>
      </c>
      <c r="G507" s="9">
        <v>51</v>
      </c>
      <c r="H507" s="10">
        <f t="shared" si="21"/>
        <v>7.9315707620528766E-2</v>
      </c>
      <c r="I507" s="9">
        <v>121</v>
      </c>
      <c r="J507" s="10">
        <f>I507/F507</f>
        <v>0.18818040435458788</v>
      </c>
      <c r="K507" s="11">
        <v>89</v>
      </c>
      <c r="L507" s="12">
        <f>K507/F507</f>
        <v>0.13841368584758942</v>
      </c>
      <c r="M507" s="9">
        <v>364</v>
      </c>
      <c r="N507" s="16">
        <f>M507/F507</f>
        <v>0.56609642301710728</v>
      </c>
      <c r="O507" s="15">
        <f>(G507+I507+K507)*0.3/F507+M507*0.1/F507</f>
        <v>0.17838258164852255</v>
      </c>
      <c r="P507" s="36">
        <f>43000000*(O507*F507)/SUMPRODUCT($F$4:$F$964,$O$4:$O$964)</f>
        <v>53805.652729954316</v>
      </c>
      <c r="Q507" s="36">
        <f>P507/F507</f>
        <v>83.679086671779658</v>
      </c>
      <c r="R507" s="15">
        <f>(0.3*IF(H507&lt;=$H$968,H507*F507,$H$968*F507)+0.3*IF(J507&lt;=$J$968,J507*F507,$J$968*F507)+0.3*IF(L507&lt;$L$968,L507*F507,$L$968*F507)+0.1*IF(N507&lt;$N$968,N507*F507,$N$968*F507))/F507</f>
        <v>0.17838258164852253</v>
      </c>
      <c r="S507" s="37">
        <f>43000000*(R507*F507)/SUMPRODUCT($R$4:$R$964,$F$4:$F$964)</f>
        <v>55279.708012930234</v>
      </c>
      <c r="T507" s="38">
        <f>S507/F507</f>
        <v>85.971552119642666</v>
      </c>
      <c r="U507" s="38">
        <f>43000000*F507/SUM($F$4:$F$964)</f>
        <v>63709.575215733261</v>
      </c>
      <c r="V507" s="38">
        <f t="shared" si="22"/>
        <v>8429.8672028030269</v>
      </c>
      <c r="W507" s="38">
        <f t="shared" si="23"/>
        <v>13.11021337916516</v>
      </c>
    </row>
    <row r="508" spans="1:23" x14ac:dyDescent="0.25">
      <c r="A508" s="7" t="s">
        <v>1151</v>
      </c>
      <c r="B508" s="7" t="s">
        <v>781</v>
      </c>
      <c r="C508" s="7" t="s">
        <v>172</v>
      </c>
      <c r="D508" s="8">
        <v>2950</v>
      </c>
      <c r="E508" s="8" t="s">
        <v>394</v>
      </c>
      <c r="F508" s="9">
        <v>129</v>
      </c>
      <c r="G508" s="9">
        <v>24</v>
      </c>
      <c r="H508" s="10">
        <f t="shared" si="21"/>
        <v>0.18604651162790697</v>
      </c>
      <c r="I508" s="9">
        <v>31</v>
      </c>
      <c r="J508" s="10">
        <f>I508/F508</f>
        <v>0.24031007751937986</v>
      </c>
      <c r="K508" s="11">
        <v>8</v>
      </c>
      <c r="L508" s="12">
        <f>K508/F508</f>
        <v>6.2015503875968991E-2</v>
      </c>
      <c r="M508" s="9">
        <v>41</v>
      </c>
      <c r="N508" s="16">
        <f>M508/F508</f>
        <v>0.31782945736434109</v>
      </c>
      <c r="O508" s="15">
        <f>(G508+I508+K508)*0.3/F508+M508*0.1/F508</f>
        <v>0.17829457364341084</v>
      </c>
      <c r="P508" s="36">
        <f>43000000*(O508*F508)/SUMPRODUCT($F$4:$F$964,$O$4:$O$964)</f>
        <v>10789.276484646462</v>
      </c>
      <c r="Q508" s="36">
        <f>P508/F508</f>
        <v>83.637802206561716</v>
      </c>
      <c r="R508" s="15">
        <f>(0.3*IF(H508&lt;=$H$968,H508*F508,$H$968*F508)+0.3*IF(J508&lt;=$J$968,J508*F508,$J$968*F508)+0.3*IF(L508&lt;$L$968,L508*F508,$L$968*F508)+0.1*IF(N508&lt;$N$968,N508*F508,$N$968*F508))/F508</f>
        <v>0.17829457364341086</v>
      </c>
      <c r="S508" s="37">
        <f>43000000*(R508*F508)/SUMPRODUCT($R$4:$R$964,$F$4:$F$964)</f>
        <v>11084.858625086274</v>
      </c>
      <c r="T508" s="38">
        <f>S508/F508</f>
        <v>85.929136628575762</v>
      </c>
      <c r="U508" s="38">
        <f>43000000*F508/SUM($F$4:$F$964)</f>
        <v>12781.547749346175</v>
      </c>
      <c r="V508" s="38">
        <f t="shared" si="22"/>
        <v>1696.6891242599013</v>
      </c>
      <c r="W508" s="38">
        <f t="shared" si="23"/>
        <v>13.152628870232064</v>
      </c>
    </row>
    <row r="509" spans="1:23" x14ac:dyDescent="0.25">
      <c r="A509" s="7" t="s">
        <v>1152</v>
      </c>
      <c r="B509" s="7" t="s">
        <v>1145</v>
      </c>
      <c r="C509" s="7" t="s">
        <v>414</v>
      </c>
      <c r="D509" s="8">
        <v>3650</v>
      </c>
      <c r="E509" s="8" t="s">
        <v>175</v>
      </c>
      <c r="F509" s="9">
        <v>962</v>
      </c>
      <c r="G509" s="9">
        <v>202</v>
      </c>
      <c r="H509" s="10">
        <f t="shared" si="21"/>
        <v>0.20997920997920999</v>
      </c>
      <c r="I509" s="9">
        <v>233</v>
      </c>
      <c r="J509" s="10">
        <f>I509/F509</f>
        <v>0.24220374220374222</v>
      </c>
      <c r="K509" s="11">
        <v>78</v>
      </c>
      <c r="L509" s="12">
        <f>K509/F509</f>
        <v>8.1081081081081086E-2</v>
      </c>
      <c r="M509" s="9">
        <v>176</v>
      </c>
      <c r="N509" s="16">
        <f>M509/F509</f>
        <v>0.18295218295218296</v>
      </c>
      <c r="O509" s="15">
        <f>(G509+I509+K509)*0.3/F509+M509*0.1/F509</f>
        <v>0.17827442827442827</v>
      </c>
      <c r="P509" s="36">
        <f>43000000*(O509*F509)/SUMPRODUCT($F$4:$F$964,$O$4:$O$964)</f>
        <v>80450.474657255138</v>
      </c>
      <c r="Q509" s="36">
        <f>P509/F509</f>
        <v>83.628352034568749</v>
      </c>
      <c r="R509" s="15">
        <f>(0.3*IF(H509&lt;=$H$968,H509*F509,$H$968*F509)+0.3*IF(J509&lt;=$J$968,J509*F509,$J$968*F509)+0.3*IF(L509&lt;$L$968,L509*F509,$L$968*F509)+0.1*IF(N509&lt;$N$968,N509*F509,$N$968*F509))/F509</f>
        <v>0.17827442827442827</v>
      </c>
      <c r="S509" s="37">
        <f>43000000*(R509*F509)/SUMPRODUCT($R$4:$R$964,$F$4:$F$964)</f>
        <v>82654.489313143305</v>
      </c>
      <c r="T509" s="38">
        <f>S509/F509</f>
        <v>85.919427560440027</v>
      </c>
      <c r="U509" s="38">
        <f>43000000*F509/SUM($F$4:$F$964)</f>
        <v>95316.658409852869</v>
      </c>
      <c r="V509" s="38">
        <f t="shared" si="22"/>
        <v>12662.169096709564</v>
      </c>
      <c r="W509" s="38">
        <f t="shared" si="23"/>
        <v>13.162337938367799</v>
      </c>
    </row>
    <row r="510" spans="1:23" x14ac:dyDescent="0.25">
      <c r="A510" s="7" t="s">
        <v>1153</v>
      </c>
      <c r="B510" s="7" t="s">
        <v>1154</v>
      </c>
      <c r="C510" s="7" t="s">
        <v>414</v>
      </c>
      <c r="D510" s="8">
        <v>3960</v>
      </c>
      <c r="E510" s="8" t="s">
        <v>338</v>
      </c>
      <c r="F510" s="9">
        <v>439</v>
      </c>
      <c r="G510" s="9">
        <v>117</v>
      </c>
      <c r="H510" s="10">
        <f t="shared" si="21"/>
        <v>0.26651480637813213</v>
      </c>
      <c r="I510" s="9">
        <v>137</v>
      </c>
      <c r="J510" s="10">
        <f>I510/F510</f>
        <v>0.3120728929384966</v>
      </c>
      <c r="K510" s="11">
        <v>5</v>
      </c>
      <c r="L510" s="12">
        <f>K510/F510</f>
        <v>1.1389521640091117E-2</v>
      </c>
      <c r="M510" s="9">
        <v>5</v>
      </c>
      <c r="N510" s="16">
        <f>M510/F510</f>
        <v>1.1389521640091117E-2</v>
      </c>
      <c r="O510" s="15">
        <f>(G510+I510+K510)*0.3/F510+M510*0.1/F510</f>
        <v>0.17813211845102506</v>
      </c>
      <c r="P510" s="36">
        <f>43000000*(O510*F510)/SUMPRODUCT($F$4:$F$964,$O$4:$O$964)</f>
        <v>36683.540047797971</v>
      </c>
      <c r="Q510" s="36">
        <f>P510/F510</f>
        <v>83.561594641908812</v>
      </c>
      <c r="R510" s="15">
        <f>(0.3*IF(H510&lt;=$H$968,H510*F510,$H$968*F510)+0.3*IF(J510&lt;=$J$968,J510*F510,$J$968*F510)+0.3*IF(L510&lt;$L$968,L510*F510,$L$968*F510)+0.1*IF(N510&lt;$N$968,N510*F510,$N$968*F510))/F510</f>
        <v>0.17813211845102506</v>
      </c>
      <c r="S510" s="37">
        <f>43000000*(R510*F510)/SUMPRODUCT($R$4:$R$964,$F$4:$F$964)</f>
        <v>37688.519325293331</v>
      </c>
      <c r="T510" s="38">
        <f>S510/F510</f>
        <v>85.850841287684119</v>
      </c>
      <c r="U510" s="38">
        <f>43000000*F510/SUM($F$4:$F$964)</f>
        <v>43496.895053976521</v>
      </c>
      <c r="V510" s="38">
        <f t="shared" si="22"/>
        <v>5808.3757286831897</v>
      </c>
      <c r="W510" s="38">
        <f t="shared" si="23"/>
        <v>13.230924211123707</v>
      </c>
    </row>
    <row r="511" spans="1:23" x14ac:dyDescent="0.25">
      <c r="A511" s="7" t="s">
        <v>1155</v>
      </c>
      <c r="B511" s="7" t="s">
        <v>969</v>
      </c>
      <c r="C511" s="7" t="s">
        <v>1156</v>
      </c>
      <c r="D511" s="8">
        <v>8400</v>
      </c>
      <c r="E511" s="8" t="s">
        <v>273</v>
      </c>
      <c r="F511" s="9">
        <v>475</v>
      </c>
      <c r="G511" s="9">
        <v>92</v>
      </c>
      <c r="H511" s="10">
        <f t="shared" si="21"/>
        <v>0.19368421052631579</v>
      </c>
      <c r="I511" s="9">
        <v>120</v>
      </c>
      <c r="J511" s="10">
        <f>I511/F511</f>
        <v>0.25263157894736843</v>
      </c>
      <c r="K511" s="11">
        <v>19</v>
      </c>
      <c r="L511" s="12">
        <f>K511/F511</f>
        <v>0.04</v>
      </c>
      <c r="M511" s="9">
        <v>153</v>
      </c>
      <c r="N511" s="16">
        <f>M511/F511</f>
        <v>0.32210526315789473</v>
      </c>
      <c r="O511" s="15">
        <f>(G511+I511+K511)*0.3/F511+M511*0.1/F511</f>
        <v>0.17810526315789471</v>
      </c>
      <c r="P511" s="36">
        <f>43000000*(O511*F511)/SUMPRODUCT($F$4:$F$964,$O$4:$O$964)</f>
        <v>39685.773504395242</v>
      </c>
      <c r="Q511" s="36">
        <f>P511/F511</f>
        <v>83.54899685135841</v>
      </c>
      <c r="R511" s="15">
        <f>(0.3*IF(H511&lt;=$H$968,H511*F511,$H$968*F511)+0.3*IF(J511&lt;=$J$968,J511*F511,$J$968*F511)+0.3*IF(L511&lt;$L$968,L511*F511,$L$968*F511)+0.1*IF(N511&lt;$N$968,N511*F511,$N$968*F511))/F511</f>
        <v>0.17810526315789474</v>
      </c>
      <c r="S511" s="37">
        <f>43000000*(R511*F511)/SUMPRODUCT($R$4:$R$964,$F$4:$F$964)</f>
        <v>40773.001725317336</v>
      </c>
      <c r="T511" s="38">
        <f>S511/F511</f>
        <v>85.837898369089132</v>
      </c>
      <c r="U511" s="38">
        <f>43000000*F511/SUM($F$4:$F$964)</f>
        <v>47063.838611933592</v>
      </c>
      <c r="V511" s="38">
        <f t="shared" si="22"/>
        <v>6290.8368866162564</v>
      </c>
      <c r="W511" s="38">
        <f t="shared" si="23"/>
        <v>13.243867129718694</v>
      </c>
    </row>
    <row r="512" spans="1:23" x14ac:dyDescent="0.25">
      <c r="A512" s="7" t="s">
        <v>1157</v>
      </c>
      <c r="B512" s="7" t="s">
        <v>1158</v>
      </c>
      <c r="C512" s="7" t="s">
        <v>315</v>
      </c>
      <c r="D512" s="8">
        <v>8470</v>
      </c>
      <c r="E512" s="8" t="s">
        <v>534</v>
      </c>
      <c r="F512" s="9">
        <v>174</v>
      </c>
      <c r="G512" s="9">
        <v>42</v>
      </c>
      <c r="H512" s="10">
        <f t="shared" si="21"/>
        <v>0.2413793103448276</v>
      </c>
      <c r="I512" s="9">
        <v>45</v>
      </c>
      <c r="J512" s="10">
        <f>I512/F512</f>
        <v>0.25862068965517243</v>
      </c>
      <c r="K512" s="11">
        <v>5</v>
      </c>
      <c r="L512" s="12">
        <f>K512/F512</f>
        <v>2.8735632183908046E-2</v>
      </c>
      <c r="M512" s="9">
        <v>33</v>
      </c>
      <c r="N512" s="16">
        <f>M512/F512</f>
        <v>0.18965517241379309</v>
      </c>
      <c r="O512" s="15">
        <f>(G512+I512+K512)*0.3/F512+M512*0.1/F512</f>
        <v>0.17758620689655172</v>
      </c>
      <c r="P512" s="36">
        <f>43000000*(O512*F512)/SUMPRODUCT($F$4:$F$964,$O$4:$O$964)</f>
        <v>14495.158407633726</v>
      </c>
      <c r="Q512" s="36">
        <f>P512/F512</f>
        <v>83.305508089848999</v>
      </c>
      <c r="R512" s="15">
        <f>(0.3*IF(H512&lt;=$H$968,H512*F512,$H$968*F512)+0.3*IF(J512&lt;=$J$968,J512*F512,$J$968*F512)+0.3*IF(L512&lt;$L$968,L512*F512,$L$968*F512)+0.1*IF(N512&lt;$N$968,N512*F512,$N$968*F512))/F512</f>
        <v>0.17758620689655175</v>
      </c>
      <c r="S512" s="37">
        <f>43000000*(R512*F512)/SUMPRODUCT($R$4:$R$964,$F$4:$F$964)</f>
        <v>14892.266587615908</v>
      </c>
      <c r="T512" s="38">
        <f>S512/F512</f>
        <v>85.587739009286821</v>
      </c>
      <c r="U512" s="38">
        <f>43000000*F512/SUM($F$4:$F$964)</f>
        <v>17240.227196792515</v>
      </c>
      <c r="V512" s="38">
        <f t="shared" si="22"/>
        <v>2347.9606091766072</v>
      </c>
      <c r="W512" s="38">
        <f t="shared" si="23"/>
        <v>13.494026489521005</v>
      </c>
    </row>
    <row r="513" spans="1:23" x14ac:dyDescent="0.25">
      <c r="A513" s="7" t="s">
        <v>1159</v>
      </c>
      <c r="B513" s="7" t="s">
        <v>443</v>
      </c>
      <c r="C513" s="7" t="s">
        <v>196</v>
      </c>
      <c r="D513" s="8">
        <v>3600</v>
      </c>
      <c r="E513" s="8" t="s">
        <v>142</v>
      </c>
      <c r="F513" s="9">
        <v>334</v>
      </c>
      <c r="G513" s="9">
        <v>60</v>
      </c>
      <c r="H513" s="10">
        <f t="shared" si="21"/>
        <v>0.17964071856287425</v>
      </c>
      <c r="I513" s="9">
        <v>98</v>
      </c>
      <c r="J513" s="10">
        <f>I513/F513</f>
        <v>0.29341317365269459</v>
      </c>
      <c r="K513" s="11">
        <v>17</v>
      </c>
      <c r="L513" s="12">
        <f>K513/F513</f>
        <v>5.089820359281437E-2</v>
      </c>
      <c r="M513" s="9">
        <v>68</v>
      </c>
      <c r="N513" s="16">
        <f>M513/F513</f>
        <v>0.20359281437125748</v>
      </c>
      <c r="O513" s="15">
        <f>(G513+I513+K513)*0.3/F513+M513*0.1/F513</f>
        <v>0.17754491017964072</v>
      </c>
      <c r="P513" s="36">
        <f>43000000*(O513*F513)/SUMPRODUCT($F$4:$F$964,$O$4:$O$964)</f>
        <v>27817.569371284142</v>
      </c>
      <c r="Q513" s="36">
        <f>P513/F513</f>
        <v>83.286135842168093</v>
      </c>
      <c r="R513" s="15">
        <f>(0.3*IF(H513&lt;=$H$968,H513*F513,$H$968*F513)+0.3*IF(J513&lt;=$J$968,J513*F513,$J$968*F513)+0.3*IF(L513&lt;$L$968,L513*F513,$L$968*F513)+0.1*IF(N513&lt;$N$968,N513*F513,$N$968*F513))/F513</f>
        <v>0.17754491017964072</v>
      </c>
      <c r="S513" s="37">
        <f>43000000*(R513*F513)/SUMPRODUCT($R$4:$R$964,$F$4:$F$964)</f>
        <v>28579.657237722437</v>
      </c>
      <c r="T513" s="38">
        <f>S513/F513</f>
        <v>85.567836041085144</v>
      </c>
      <c r="U513" s="38">
        <f>43000000*F513/SUM($F$4:$F$964)</f>
        <v>33093.309676601726</v>
      </c>
      <c r="V513" s="38">
        <f t="shared" si="22"/>
        <v>4513.6524388792895</v>
      </c>
      <c r="W513" s="38">
        <f t="shared" si="23"/>
        <v>13.513929457722682</v>
      </c>
    </row>
    <row r="514" spans="1:23" x14ac:dyDescent="0.25">
      <c r="A514" s="7" t="s">
        <v>1160</v>
      </c>
      <c r="B514" s="7" t="s">
        <v>1161</v>
      </c>
      <c r="C514" s="7" t="s">
        <v>47</v>
      </c>
      <c r="D514" s="8">
        <v>9000</v>
      </c>
      <c r="E514" s="8" t="s">
        <v>66</v>
      </c>
      <c r="F514" s="9">
        <v>372</v>
      </c>
      <c r="G514" s="9">
        <v>60</v>
      </c>
      <c r="H514" s="10">
        <f t="shared" si="21"/>
        <v>0.16129032258064516</v>
      </c>
      <c r="I514" s="9">
        <v>103</v>
      </c>
      <c r="J514" s="10">
        <f>I514/F514</f>
        <v>0.2768817204301075</v>
      </c>
      <c r="K514" s="11">
        <v>16</v>
      </c>
      <c r="L514" s="12">
        <f>K514/F514</f>
        <v>4.3010752688172046E-2</v>
      </c>
      <c r="M514" s="9">
        <v>122</v>
      </c>
      <c r="N514" s="16">
        <f>M514/F514</f>
        <v>0.32795698924731181</v>
      </c>
      <c r="O514" s="15">
        <f>(G514+I514+K514)*0.3/F514+M514*0.1/F514</f>
        <v>0.17715053763440861</v>
      </c>
      <c r="P514" s="36">
        <f>43000000*(O514*F514)/SUMPRODUCT($F$4:$F$964,$O$4:$O$964)</f>
        <v>30913.622623400086</v>
      </c>
      <c r="Q514" s="36">
        <f>P514/F514</f>
        <v>83.101136084408836</v>
      </c>
      <c r="R514" s="15">
        <f>(0.3*IF(H514&lt;=$H$968,H514*F514,$H$968*F514)+0.3*IF(J514&lt;=$J$968,J514*F514,$J$968*F514)+0.3*IF(L514&lt;$L$968,L514*F514,$L$968*F514)+0.1*IF(N514&lt;$N$968,N514*F514,$N$968*F514))/F514</f>
        <v>0.17715053763440858</v>
      </c>
      <c r="S514" s="37">
        <f>43000000*(R514*F514)/SUMPRODUCT($R$4:$R$964,$F$4:$F$964)</f>
        <v>31760.529712747189</v>
      </c>
      <c r="T514" s="38">
        <f>S514/F514</f>
        <v>85.377768045019323</v>
      </c>
      <c r="U514" s="38">
        <f>43000000*F514/SUM($F$4:$F$964)</f>
        <v>36858.416765556416</v>
      </c>
      <c r="V514" s="38">
        <f t="shared" si="22"/>
        <v>5097.8870528092266</v>
      </c>
      <c r="W514" s="38">
        <f t="shared" si="23"/>
        <v>13.703997453788503</v>
      </c>
    </row>
    <row r="515" spans="1:23" x14ac:dyDescent="0.25">
      <c r="A515" s="7" t="s">
        <v>617</v>
      </c>
      <c r="B515" s="7" t="s">
        <v>1162</v>
      </c>
      <c r="C515" s="7" t="s">
        <v>141</v>
      </c>
      <c r="D515" s="8">
        <v>8000</v>
      </c>
      <c r="E515" s="8" t="s">
        <v>659</v>
      </c>
      <c r="F515" s="9">
        <v>707</v>
      </c>
      <c r="G515" s="9">
        <v>144</v>
      </c>
      <c r="H515" s="10">
        <f t="shared" si="21"/>
        <v>0.20367751060820369</v>
      </c>
      <c r="I515" s="9">
        <v>181</v>
      </c>
      <c r="J515" s="10">
        <f>I515/F515</f>
        <v>0.25601131541725602</v>
      </c>
      <c r="K515" s="11">
        <v>58</v>
      </c>
      <c r="L515" s="12">
        <f>K515/F515</f>
        <v>8.2036775106082038E-2</v>
      </c>
      <c r="M515" s="9">
        <v>103</v>
      </c>
      <c r="N515" s="16">
        <f>M515/F515</f>
        <v>0.14568599717114569</v>
      </c>
      <c r="O515" s="15">
        <f>(G515+I515+K515)*0.3/F515+M515*0.1/F515</f>
        <v>0.17708628005657709</v>
      </c>
      <c r="P515" s="36">
        <f>43000000*(O515*F515)/SUMPRODUCT($F$4:$F$964,$O$4:$O$964)</f>
        <v>58731.191994684224</v>
      </c>
      <c r="Q515" s="36">
        <f>P515/F515</f>
        <v>83.070992920345432</v>
      </c>
      <c r="R515" s="15">
        <f>(0.3*IF(H515&lt;=$H$968,H515*F515,$H$968*F515)+0.3*IF(J515&lt;=$J$968,J515*F515,$J$968*F515)+0.3*IF(L515&lt;$L$968,L515*F515,$L$968*F515)+0.1*IF(N515&lt;$N$968,N515*F515,$N$968*F515))/F515</f>
        <v>0.17708628005657709</v>
      </c>
      <c r="S515" s="37">
        <f>43000000*(R515*F515)/SUMPRODUCT($R$4:$R$964,$F$4:$F$964)</f>
        <v>60340.18695046963</v>
      </c>
      <c r="T515" s="38">
        <f>S515/F515</f>
        <v>85.346799081286605</v>
      </c>
      <c r="U515" s="38">
        <f>43000000*F515/SUM($F$4:$F$964)</f>
        <v>70050.808207656941</v>
      </c>
      <c r="V515" s="38">
        <f t="shared" si="22"/>
        <v>9710.6212571873111</v>
      </c>
      <c r="W515" s="38">
        <f t="shared" si="23"/>
        <v>13.734966417521221</v>
      </c>
    </row>
    <row r="516" spans="1:23" x14ac:dyDescent="0.25">
      <c r="A516" s="7" t="s">
        <v>1163</v>
      </c>
      <c r="B516" s="7" t="s">
        <v>1164</v>
      </c>
      <c r="C516" s="7" t="s">
        <v>69</v>
      </c>
      <c r="D516" s="8">
        <v>3680</v>
      </c>
      <c r="E516" s="8" t="s">
        <v>737</v>
      </c>
      <c r="F516" s="9">
        <v>479</v>
      </c>
      <c r="G516" s="9">
        <v>236</v>
      </c>
      <c r="H516" s="10">
        <f t="shared" ref="H516:H579" si="24">G516/F516</f>
        <v>0.49269311064718163</v>
      </c>
      <c r="I516" s="9">
        <v>41</v>
      </c>
      <c r="J516" s="10">
        <f>I516/F516</f>
        <v>8.5594989561586635E-2</v>
      </c>
      <c r="K516" s="11">
        <v>1</v>
      </c>
      <c r="L516" s="12">
        <f>K516/F516</f>
        <v>2.0876826722338203E-3</v>
      </c>
      <c r="M516" s="9">
        <v>11</v>
      </c>
      <c r="N516" s="16">
        <f>M516/F516</f>
        <v>2.2964509394572025E-2</v>
      </c>
      <c r="O516" s="15">
        <f>(G516+I516+K516)*0.3/F516+M516*0.1/F516</f>
        <v>0.17640918580375783</v>
      </c>
      <c r="P516" s="36">
        <f>43000000*(O516*F516)/SUMPRODUCT($F$4:$F$964,$O$4:$O$964)</f>
        <v>39638.863606635918</v>
      </c>
      <c r="Q516" s="36">
        <f>P516/F516</f>
        <v>82.753368698613613</v>
      </c>
      <c r="R516" s="15">
        <f>(0.3*IF(H516&lt;=$H$968,H516*F516,$H$968*F516)+0.3*IF(J516&lt;=$J$968,J516*F516,$J$968*F516)+0.3*IF(L516&lt;$L$968,L516*F516,$L$968*F516)+0.1*IF(N516&lt;$N$968,N516*F516,$N$968*F516))/F516</f>
        <v>0.17640918580375781</v>
      </c>
      <c r="S516" s="37">
        <f>43000000*(R516*F516)/SUMPRODUCT($R$4:$R$964,$F$4:$F$964)</f>
        <v>40724.806687816956</v>
      </c>
      <c r="T516" s="38">
        <f>S516/F516</f>
        <v>85.020473252227461</v>
      </c>
      <c r="U516" s="38">
        <f>43000000*F516/SUM($F$4:$F$964)</f>
        <v>47460.165673928823</v>
      </c>
      <c r="V516" s="38">
        <f t="shared" si="22"/>
        <v>6735.3589861118671</v>
      </c>
      <c r="W516" s="38">
        <f t="shared" si="23"/>
        <v>14.061292246580365</v>
      </c>
    </row>
    <row r="517" spans="1:23" x14ac:dyDescent="0.25">
      <c r="A517" s="7" t="s">
        <v>1165</v>
      </c>
      <c r="B517" s="7" t="s">
        <v>404</v>
      </c>
      <c r="C517" s="7" t="s">
        <v>405</v>
      </c>
      <c r="D517" s="8">
        <v>3630</v>
      </c>
      <c r="E517" s="8" t="s">
        <v>213</v>
      </c>
      <c r="F517" s="9">
        <v>442</v>
      </c>
      <c r="G517" s="9">
        <v>76</v>
      </c>
      <c r="H517" s="10">
        <f t="shared" si="24"/>
        <v>0.17194570135746606</v>
      </c>
      <c r="I517" s="9">
        <v>116</v>
      </c>
      <c r="J517" s="10">
        <f>I517/F517</f>
        <v>0.26244343891402716</v>
      </c>
      <c r="K517" s="11">
        <v>32</v>
      </c>
      <c r="L517" s="12">
        <f>K517/F517</f>
        <v>7.2398190045248875E-2</v>
      </c>
      <c r="M517" s="9">
        <v>107</v>
      </c>
      <c r="N517" s="16">
        <f>M517/F517</f>
        <v>0.24208144796380091</v>
      </c>
      <c r="O517" s="15">
        <f>(G517+I517+K517)*0.3/F517+M517*0.1/F517</f>
        <v>0.17624434389140273</v>
      </c>
      <c r="P517" s="36">
        <f>43000000*(O517*F517)/SUMPRODUCT($F$4:$F$964,$O$4:$O$964)</f>
        <v>36542.810354519977</v>
      </c>
      <c r="Q517" s="36">
        <f>P517/F517</f>
        <v>82.676041526063301</v>
      </c>
      <c r="R517" s="15">
        <f>(0.3*IF(H517&lt;=$H$968,H517*F517,$H$968*F517)+0.3*IF(J517&lt;=$J$968,J517*F517,$J$968*F517)+0.3*IF(L517&lt;$L$968,L517*F517,$L$968*F517)+0.1*IF(N517&lt;$N$968,N517*F517,$N$968*F517))/F517</f>
        <v>0.1762443438914027</v>
      </c>
      <c r="S517" s="37">
        <f>43000000*(R517*F517)/SUMPRODUCT($R$4:$R$964,$F$4:$F$964)</f>
        <v>37543.934212792199</v>
      </c>
      <c r="T517" s="38">
        <f>S517/F517</f>
        <v>84.941027630751577</v>
      </c>
      <c r="U517" s="38">
        <f>43000000*F517/SUM($F$4:$F$964)</f>
        <v>43794.140350472946</v>
      </c>
      <c r="V517" s="38">
        <f t="shared" ref="V517:V580" si="25">-(S517-U517)</f>
        <v>6250.2061376807469</v>
      </c>
      <c r="W517" s="38">
        <f t="shared" ref="W517:W580" si="26">$T$965-T517</f>
        <v>14.140737868056249</v>
      </c>
    </row>
    <row r="518" spans="1:23" x14ac:dyDescent="0.25">
      <c r="A518" s="7" t="s">
        <v>1166</v>
      </c>
      <c r="B518" s="7" t="s">
        <v>1167</v>
      </c>
      <c r="C518" s="7" t="s">
        <v>664</v>
      </c>
      <c r="D518" s="8">
        <v>9620</v>
      </c>
      <c r="E518" s="8" t="s">
        <v>1168</v>
      </c>
      <c r="F518" s="9">
        <v>475</v>
      </c>
      <c r="G518" s="9">
        <v>128</v>
      </c>
      <c r="H518" s="10">
        <f t="shared" si="24"/>
        <v>0.26947368421052631</v>
      </c>
      <c r="I518" s="9">
        <v>124</v>
      </c>
      <c r="J518" s="10">
        <f>I518/F518</f>
        <v>0.26105263157894737</v>
      </c>
      <c r="K518" s="11">
        <v>13</v>
      </c>
      <c r="L518" s="12">
        <f>K518/F518</f>
        <v>2.736842105263158E-2</v>
      </c>
      <c r="M518" s="9">
        <v>42</v>
      </c>
      <c r="N518" s="16">
        <f>M518/F518</f>
        <v>8.8421052631578942E-2</v>
      </c>
      <c r="O518" s="15">
        <f>(G518+I518+K518)*0.3/F518+M518*0.1/F518</f>
        <v>0.17621052631578948</v>
      </c>
      <c r="P518" s="36">
        <f>43000000*(O518*F518)/SUMPRODUCT($F$4:$F$964,$O$4:$O$964)</f>
        <v>39263.584424561261</v>
      </c>
      <c r="Q518" s="36">
        <f>P518/F518</f>
        <v>82.660177735918438</v>
      </c>
      <c r="R518" s="15">
        <f>(0.3*IF(H518&lt;=$H$968,H518*F518,$H$968*F518)+0.3*IF(J518&lt;=$J$968,J518*F518,$J$968*F518)+0.3*IF(L518&lt;$L$968,L518*F518,$L$968*F518)+0.1*IF(N518&lt;$N$968,N518*F518,$N$968*F518))/F518</f>
        <v>0.17621052631578948</v>
      </c>
      <c r="S518" s="37">
        <f>43000000*(R518*F518)/SUMPRODUCT($R$4:$R$964,$F$4:$F$964)</f>
        <v>40339.246387813961</v>
      </c>
      <c r="T518" s="38">
        <f>S518/F518</f>
        <v>84.924729237503072</v>
      </c>
      <c r="U518" s="38">
        <f>43000000*F518/SUM($F$4:$F$964)</f>
        <v>47063.838611933592</v>
      </c>
      <c r="V518" s="38">
        <f t="shared" si="25"/>
        <v>6724.5922241196313</v>
      </c>
      <c r="W518" s="38">
        <f t="shared" si="26"/>
        <v>14.157036261304754</v>
      </c>
    </row>
    <row r="519" spans="1:23" x14ac:dyDescent="0.25">
      <c r="A519" s="7" t="s">
        <v>1169</v>
      </c>
      <c r="B519" s="7" t="s">
        <v>1170</v>
      </c>
      <c r="C519" s="7" t="s">
        <v>152</v>
      </c>
      <c r="D519" s="8">
        <v>2320</v>
      </c>
      <c r="E519" s="8" t="s">
        <v>1171</v>
      </c>
      <c r="F519" s="9">
        <v>865</v>
      </c>
      <c r="G519" s="9">
        <v>231</v>
      </c>
      <c r="H519" s="10">
        <f t="shared" si="24"/>
        <v>0.26705202312138726</v>
      </c>
      <c r="I519" s="9">
        <v>233</v>
      </c>
      <c r="J519" s="10">
        <f>I519/F519</f>
        <v>0.26936416184971096</v>
      </c>
      <c r="K519" s="11">
        <v>19</v>
      </c>
      <c r="L519" s="12">
        <f>K519/F519</f>
        <v>2.1965317919075144E-2</v>
      </c>
      <c r="M519" s="9">
        <v>75</v>
      </c>
      <c r="N519" s="16">
        <f>M519/F519</f>
        <v>8.6705202312138727E-2</v>
      </c>
      <c r="O519" s="15">
        <f>(G519+I519+K519)*0.3/F519+M519*0.1/F519</f>
        <v>0.17618497109826589</v>
      </c>
      <c r="P519" s="36">
        <f>43000000*(O519*F519)/SUMPRODUCT($F$4:$F$964,$O$4:$O$964)</f>
        <v>71490.68418522265</v>
      </c>
      <c r="Q519" s="36">
        <f>P519/F519</f>
        <v>82.648189809505951</v>
      </c>
      <c r="R519" s="15">
        <f>(0.3*IF(H519&lt;=$H$968,H519*F519,$H$968*F519)+0.3*IF(J519&lt;=$J$968,J519*F519,$J$968*F519)+0.3*IF(L519&lt;$L$968,L519*F519,$L$968*F519)+0.1*IF(N519&lt;$N$968,N519*F519,$N$968*F519))/F519</f>
        <v>0.17618497109826586</v>
      </c>
      <c r="S519" s="37">
        <f>43000000*(R519*F519)/SUMPRODUCT($R$4:$R$964,$F$4:$F$964)</f>
        <v>73449.237150571644</v>
      </c>
      <c r="T519" s="38">
        <f>S519/F519</f>
        <v>84.912412890834275</v>
      </c>
      <c r="U519" s="38">
        <f>43000000*F519/SUM($F$4:$F$964)</f>
        <v>85705.727156468536</v>
      </c>
      <c r="V519" s="38">
        <f t="shared" si="25"/>
        <v>12256.490005896892</v>
      </c>
      <c r="W519" s="38">
        <f t="shared" si="26"/>
        <v>14.169352607973551</v>
      </c>
    </row>
    <row r="520" spans="1:23" x14ac:dyDescent="0.25">
      <c r="A520" s="7" t="s">
        <v>1172</v>
      </c>
      <c r="B520" s="7" t="s">
        <v>1061</v>
      </c>
      <c r="C520" s="7" t="s">
        <v>60</v>
      </c>
      <c r="D520" s="8">
        <v>9500</v>
      </c>
      <c r="E520" s="8" t="s">
        <v>631</v>
      </c>
      <c r="F520" s="9">
        <v>991</v>
      </c>
      <c r="G520" s="9">
        <v>190</v>
      </c>
      <c r="H520" s="10">
        <f t="shared" si="24"/>
        <v>0.19172552976791121</v>
      </c>
      <c r="I520" s="9">
        <v>198</v>
      </c>
      <c r="J520" s="10">
        <f>I520/F520</f>
        <v>0.19979818365287588</v>
      </c>
      <c r="K520" s="11">
        <v>135</v>
      </c>
      <c r="L520" s="12">
        <f>K520/F520</f>
        <v>0.136226034308779</v>
      </c>
      <c r="M520" s="9">
        <v>175</v>
      </c>
      <c r="N520" s="16">
        <f>M520/F520</f>
        <v>0.17658930373360243</v>
      </c>
      <c r="O520" s="15">
        <f>(G520+I520+K520)*0.3/F520+M520*0.1/F520</f>
        <v>0.17598385469223007</v>
      </c>
      <c r="P520" s="36">
        <f>43000000*(O520*F520)/SUMPRODUCT($F$4:$F$964,$O$4:$O$964)</f>
        <v>81810.861692275779</v>
      </c>
      <c r="Q520" s="36">
        <f>P520/F520</f>
        <v>82.553846309057292</v>
      </c>
      <c r="R520" s="15">
        <f>(0.3*IF(H520&lt;=$H$968,H520*F520,$H$968*F520)+0.3*IF(J520&lt;=$J$968,J520*F520,$J$968*F520)+0.3*IF(L520&lt;$L$968,L520*F520,$L$968*F520)+0.1*IF(N520&lt;$N$968,N520*F520,$N$968*F520))/F520</f>
        <v>0.17598385469223007</v>
      </c>
      <c r="S520" s="37">
        <f>43000000*(R520*F520)/SUMPRODUCT($R$4:$R$964,$F$4:$F$964)</f>
        <v>84052.14540065419</v>
      </c>
      <c r="T520" s="38">
        <f>S520/F520</f>
        <v>84.81548476352593</v>
      </c>
      <c r="U520" s="38">
        <f>43000000*F520/SUM($F$4:$F$964)</f>
        <v>98190.029609318299</v>
      </c>
      <c r="V520" s="38">
        <f t="shared" si="25"/>
        <v>14137.884208664109</v>
      </c>
      <c r="W520" s="38">
        <f t="shared" si="26"/>
        <v>14.266280735281896</v>
      </c>
    </row>
    <row r="521" spans="1:23" x14ac:dyDescent="0.25">
      <c r="A521" s="7" t="s">
        <v>1173</v>
      </c>
      <c r="B521" s="7" t="s">
        <v>947</v>
      </c>
      <c r="C521" s="7" t="s">
        <v>22</v>
      </c>
      <c r="D521" s="8">
        <v>3500</v>
      </c>
      <c r="E521" s="8" t="s">
        <v>380</v>
      </c>
      <c r="F521" s="9">
        <v>784</v>
      </c>
      <c r="G521" s="9">
        <v>161</v>
      </c>
      <c r="H521" s="10">
        <f t="shared" si="24"/>
        <v>0.20535714285714285</v>
      </c>
      <c r="I521" s="9">
        <v>239</v>
      </c>
      <c r="J521" s="10">
        <f>I521/F521</f>
        <v>0.30484693877551022</v>
      </c>
      <c r="K521" s="11">
        <v>18</v>
      </c>
      <c r="L521" s="12">
        <f>K521/F521</f>
        <v>2.2959183673469389E-2</v>
      </c>
      <c r="M521" s="9">
        <v>124</v>
      </c>
      <c r="N521" s="16">
        <f>M521/F521</f>
        <v>0.15816326530612246</v>
      </c>
      <c r="O521" s="15">
        <f>(G521+I521+K521)*0.3/F521+M521*0.1/F521</f>
        <v>0.17576530612244898</v>
      </c>
      <c r="P521" s="36">
        <f>43000000*(O521*F521)/SUMPRODUCT($F$4:$F$964,$O$4:$O$964)</f>
        <v>64641.839112360118</v>
      </c>
      <c r="Q521" s="36">
        <f>P521/F521</f>
        <v>82.451325398418518</v>
      </c>
      <c r="R521" s="15">
        <f>(0.3*IF(H521&lt;=$H$968,H521*F521,$H$968*F521)+0.3*IF(J521&lt;=$J$968,J521*F521,$J$968*F521)+0.3*IF(L521&lt;$L$968,L521*F521,$L$968*F521)+0.1*IF(N521&lt;$N$968,N521*F521,$N$968*F521))/F521</f>
        <v>0.17576530612244901</v>
      </c>
      <c r="S521" s="37">
        <f>43000000*(R521*F521)/SUMPRODUCT($R$4:$R$964,$F$4:$F$964)</f>
        <v>66412.7616755169</v>
      </c>
      <c r="T521" s="38">
        <f>S521/F521</f>
        <v>84.710155198363395</v>
      </c>
      <c r="U521" s="38">
        <f>43000000*F521/SUM($F$4:$F$964)</f>
        <v>77680.104151065127</v>
      </c>
      <c r="V521" s="38">
        <f t="shared" si="25"/>
        <v>11267.342475548227</v>
      </c>
      <c r="W521" s="38">
        <f t="shared" si="26"/>
        <v>14.371610300444431</v>
      </c>
    </row>
    <row r="522" spans="1:23" x14ac:dyDescent="0.25">
      <c r="A522" s="7" t="s">
        <v>1174</v>
      </c>
      <c r="B522" s="7" t="s">
        <v>1175</v>
      </c>
      <c r="C522" s="7" t="s">
        <v>1176</v>
      </c>
      <c r="D522" s="8">
        <v>3400</v>
      </c>
      <c r="E522" s="8" t="s">
        <v>808</v>
      </c>
      <c r="F522" s="9">
        <v>217</v>
      </c>
      <c r="G522" s="9">
        <v>35</v>
      </c>
      <c r="H522" s="10">
        <f t="shared" si="24"/>
        <v>0.16129032258064516</v>
      </c>
      <c r="I522" s="9">
        <v>40</v>
      </c>
      <c r="J522" s="10">
        <f>I522/F522</f>
        <v>0.18433179723502305</v>
      </c>
      <c r="K522" s="11">
        <v>44</v>
      </c>
      <c r="L522" s="12">
        <f>K522/F522</f>
        <v>0.20276497695852536</v>
      </c>
      <c r="M522" s="9">
        <v>24</v>
      </c>
      <c r="N522" s="16">
        <f>M522/F522</f>
        <v>0.11059907834101383</v>
      </c>
      <c r="O522" s="15">
        <f>(G522+I522+K522)*0.3/F522+M522*0.1/F522</f>
        <v>0.17557603686635942</v>
      </c>
      <c r="P522" s="36">
        <f>43000000*(O522*F522)/SUMPRODUCT($F$4:$F$964,$O$4:$O$964)</f>
        <v>17872.671046305659</v>
      </c>
      <c r="Q522" s="36">
        <f>P522/F522</f>
        <v>82.362539383897044</v>
      </c>
      <c r="R522" s="15">
        <f>(0.3*IF(H522&lt;=$H$968,H522*F522,$H$968*F522)+0.3*IF(J522&lt;=$J$968,J522*F522,$J$968*F522)+0.3*IF(L522&lt;$L$968,L522*F522,$L$968*F522)+0.1*IF(N522&lt;$N$968,N522*F522,$N$968*F522))/F522</f>
        <v>0.17557603686635945</v>
      </c>
      <c r="S522" s="37">
        <f>43000000*(R522*F522)/SUMPRODUCT($R$4:$R$964,$F$4:$F$964)</f>
        <v>18362.309287642915</v>
      </c>
      <c r="T522" s="38">
        <f>S522/F522</f>
        <v>84.61893680941435</v>
      </c>
      <c r="U522" s="38">
        <f>43000000*F522/SUM($F$4:$F$964)</f>
        <v>21500.743113241242</v>
      </c>
      <c r="V522" s="38">
        <f t="shared" si="25"/>
        <v>3138.4338255983275</v>
      </c>
      <c r="W522" s="38">
        <f t="shared" si="26"/>
        <v>14.462828689393476</v>
      </c>
    </row>
    <row r="523" spans="1:23" x14ac:dyDescent="0.25">
      <c r="A523" s="7" t="s">
        <v>676</v>
      </c>
      <c r="B523" s="7" t="s">
        <v>1177</v>
      </c>
      <c r="C523" s="7" t="s">
        <v>766</v>
      </c>
      <c r="D523" s="20">
        <v>8500</v>
      </c>
      <c r="E523" s="20" t="s">
        <v>190</v>
      </c>
      <c r="F523" s="9">
        <v>784</v>
      </c>
      <c r="G523" s="9">
        <v>190</v>
      </c>
      <c r="H523" s="10">
        <f t="shared" si="24"/>
        <v>0.2423469387755102</v>
      </c>
      <c r="I523" s="9">
        <v>219</v>
      </c>
      <c r="J523" s="10">
        <f>I523/F523</f>
        <v>0.27933673469387754</v>
      </c>
      <c r="K523" s="11">
        <v>21</v>
      </c>
      <c r="L523" s="12">
        <f>K523/F523</f>
        <v>2.6785714285714284E-2</v>
      </c>
      <c r="M523" s="9">
        <v>86</v>
      </c>
      <c r="N523" s="16">
        <f>M523/F523</f>
        <v>0.10969387755102041</v>
      </c>
      <c r="O523" s="15">
        <f>(G523+I523+K523)*0.3/F523+M523*0.1/F523</f>
        <v>0.17551020408163265</v>
      </c>
      <c r="P523" s="36">
        <f>43000000*(O523*F523)/SUMPRODUCT($F$4:$F$964,$O$4:$O$964)</f>
        <v>64548.019316841448</v>
      </c>
      <c r="Q523" s="36">
        <f>P523/F523</f>
        <v>82.331657291889599</v>
      </c>
      <c r="R523" s="15">
        <f>(0.3*IF(H523&lt;=$H$968,H523*F523,$H$968*F523)+0.3*IF(J523&lt;=$J$968,J523*F523,$J$968*F523)+0.3*IF(L523&lt;$L$968,L523*F523,$L$968*F523)+0.1*IF(N523&lt;$N$968,N523*F523,$N$968*F523))/F523</f>
        <v>0.17551020408163265</v>
      </c>
      <c r="S523" s="37">
        <f>43000000*(R523*F523)/SUMPRODUCT($R$4:$R$964,$F$4:$F$964)</f>
        <v>66316.37160051614</v>
      </c>
      <c r="T523" s="38">
        <f>S523/F523</f>
        <v>84.587208674127737</v>
      </c>
      <c r="U523" s="38">
        <f>43000000*F523/SUM($F$4:$F$964)</f>
        <v>77680.104151065127</v>
      </c>
      <c r="V523" s="38">
        <f t="shared" si="25"/>
        <v>11363.732550548986</v>
      </c>
      <c r="W523" s="38">
        <f t="shared" si="26"/>
        <v>14.494556824680089</v>
      </c>
    </row>
    <row r="524" spans="1:23" x14ac:dyDescent="0.25">
      <c r="A524" s="7" t="s">
        <v>1178</v>
      </c>
      <c r="B524" s="7" t="s">
        <v>1164</v>
      </c>
      <c r="C524" s="7" t="s">
        <v>69</v>
      </c>
      <c r="D524" s="20">
        <v>3680</v>
      </c>
      <c r="E524" s="20" t="s">
        <v>737</v>
      </c>
      <c r="F524" s="9">
        <v>649</v>
      </c>
      <c r="G524" s="9">
        <v>304</v>
      </c>
      <c r="H524" s="10">
        <f t="shared" si="24"/>
        <v>0.46841294298921415</v>
      </c>
      <c r="I524" s="9">
        <v>62</v>
      </c>
      <c r="J524" s="10">
        <f>I524/F524</f>
        <v>9.5531587057010786E-2</v>
      </c>
      <c r="K524" s="11">
        <v>6</v>
      </c>
      <c r="L524" s="12">
        <f>K524/F524</f>
        <v>9.2449922958397542E-3</v>
      </c>
      <c r="M524" s="9">
        <v>22</v>
      </c>
      <c r="N524" s="16">
        <f>M524/F524</f>
        <v>3.3898305084745763E-2</v>
      </c>
      <c r="O524" s="15">
        <f>(G524+I524+K524)*0.3/F524+M524*0.1/F524</f>
        <v>0.17534668721109398</v>
      </c>
      <c r="P524" s="36">
        <f>43000000*(O524*F524)/SUMPRODUCT($F$4:$F$964,$O$4:$O$964)</f>
        <v>53383.46365012032</v>
      </c>
      <c r="Q524" s="36">
        <f>P524/F524</f>
        <v>82.254951695100644</v>
      </c>
      <c r="R524" s="15">
        <f>(0.3*IF(H524&lt;=$H$968,H524*F524,$H$968*F524)+0.3*IF(J524&lt;=$J$968,J524*F524,$J$968*F524)+0.3*IF(L524&lt;$L$968,L524*F524,$L$968*F524)+0.1*IF(N524&lt;$N$968,N524*F524,$N$968*F524))/F524</f>
        <v>0.17534668721109398</v>
      </c>
      <c r="S524" s="37">
        <f>43000000*(R524*F524)/SUMPRODUCT($R$4:$R$964,$F$4:$F$964)</f>
        <v>54845.952675426866</v>
      </c>
      <c r="T524" s="38">
        <f>S524/F524</f>
        <v>84.508401657052175</v>
      </c>
      <c r="U524" s="38">
        <f>43000000*F524/SUM($F$4:$F$964)</f>
        <v>64304.065808726111</v>
      </c>
      <c r="V524" s="38">
        <f t="shared" si="25"/>
        <v>9458.1131332992445</v>
      </c>
      <c r="W524" s="38">
        <f t="shared" si="26"/>
        <v>14.573363841755651</v>
      </c>
    </row>
    <row r="525" spans="1:23" x14ac:dyDescent="0.25">
      <c r="A525" s="7" t="s">
        <v>1179</v>
      </c>
      <c r="B525" s="7" t="s">
        <v>829</v>
      </c>
      <c r="C525" s="7" t="s">
        <v>255</v>
      </c>
      <c r="D525" s="8">
        <v>3520</v>
      </c>
      <c r="E525" s="8" t="s">
        <v>830</v>
      </c>
      <c r="F525" s="9">
        <v>161</v>
      </c>
      <c r="G525" s="9">
        <v>33</v>
      </c>
      <c r="H525" s="10">
        <f t="shared" si="24"/>
        <v>0.20496894409937888</v>
      </c>
      <c r="I525" s="9">
        <v>43</v>
      </c>
      <c r="J525" s="10">
        <f>I525/F525</f>
        <v>0.26708074534161491</v>
      </c>
      <c r="K525" s="11">
        <v>10</v>
      </c>
      <c r="L525" s="12">
        <f>K525/F525</f>
        <v>6.2111801242236024E-2</v>
      </c>
      <c r="M525" s="9">
        <v>22</v>
      </c>
      <c r="N525" s="16">
        <f>M525/F525</f>
        <v>0.13664596273291926</v>
      </c>
      <c r="O525" s="15">
        <f>(G525+I525+K525)*0.3/F525+M525*0.1/F525</f>
        <v>0.17391304347826086</v>
      </c>
      <c r="P525" s="36">
        <f>43000000*(O525*F525)/SUMPRODUCT($F$4:$F$964,$O$4:$O$964)</f>
        <v>13134.771372613084</v>
      </c>
      <c r="Q525" s="36">
        <f>P525/F525</f>
        <v>81.58243088579556</v>
      </c>
      <c r="R525" s="15">
        <f>(0.3*IF(H525&lt;=$H$968,H525*F525,$H$968*F525)+0.3*IF(J525&lt;=$J$968,J525*F525,$J$968*F525)+0.3*IF(L525&lt;$L$968,L525*F525,$L$968*F525)+0.1*IF(N525&lt;$N$968,N525*F525,$N$968*F525))/F525</f>
        <v>0.17391304347826086</v>
      </c>
      <c r="S525" s="37">
        <f>43000000*(R525*F525)/SUMPRODUCT($R$4:$R$964,$F$4:$F$964)</f>
        <v>13494.610500105029</v>
      </c>
      <c r="T525" s="38">
        <f>S525/F525</f>
        <v>83.817456522391481</v>
      </c>
      <c r="U525" s="38">
        <f>43000000*F525/SUM($F$4:$F$964)</f>
        <v>15952.164245308017</v>
      </c>
      <c r="V525" s="38">
        <f t="shared" si="25"/>
        <v>2457.5537452029876</v>
      </c>
      <c r="W525" s="38">
        <f t="shared" si="26"/>
        <v>15.264308976416345</v>
      </c>
    </row>
    <row r="526" spans="1:23" x14ac:dyDescent="0.25">
      <c r="A526" s="7" t="s">
        <v>1180</v>
      </c>
      <c r="B526" s="7" t="s">
        <v>649</v>
      </c>
      <c r="C526" s="7" t="s">
        <v>1181</v>
      </c>
      <c r="D526" s="8">
        <v>9090</v>
      </c>
      <c r="E526" s="8" t="s">
        <v>725</v>
      </c>
      <c r="F526" s="9">
        <v>372</v>
      </c>
      <c r="G526" s="9">
        <v>76</v>
      </c>
      <c r="H526" s="10">
        <f t="shared" si="24"/>
        <v>0.20430107526881722</v>
      </c>
      <c r="I526" s="9">
        <v>93</v>
      </c>
      <c r="J526" s="10">
        <f>I526/F526</f>
        <v>0.25</v>
      </c>
      <c r="K526" s="11">
        <v>12</v>
      </c>
      <c r="L526" s="12">
        <f>K526/F526</f>
        <v>3.2258064516129031E-2</v>
      </c>
      <c r="M526" s="9">
        <v>98</v>
      </c>
      <c r="N526" s="16">
        <f>M526/F526</f>
        <v>0.26344086021505375</v>
      </c>
      <c r="O526" s="15">
        <f>(G526+I526+K526)*0.3/F526+M526*0.1/F526</f>
        <v>0.17231182795698924</v>
      </c>
      <c r="P526" s="36">
        <f>43000000*(O526*F526)/SUMPRODUCT($F$4:$F$964,$O$4:$O$964)</f>
        <v>30069.244463732091</v>
      </c>
      <c r="Q526" s="36">
        <f>P526/F526</f>
        <v>80.831302321860463</v>
      </c>
      <c r="R526" s="15">
        <f>(0.3*IF(H526&lt;=$H$968,H526*F526,$H$968*F526)+0.3*IF(J526&lt;=$J$968,J526*F526,$J$968*F526)+0.3*IF(L526&lt;$L$968,L526*F526,$L$968*F526)+0.1*IF(N526&lt;$N$968,N526*F526,$N$968*F526))/F526</f>
        <v>0.17231182795698927</v>
      </c>
      <c r="S526" s="37">
        <f>43000000*(R526*F526)/SUMPRODUCT($R$4:$R$964,$F$4:$F$964)</f>
        <v>30893.019037740447</v>
      </c>
      <c r="T526" s="38">
        <f>S526/F526</f>
        <v>83.045750101452811</v>
      </c>
      <c r="U526" s="38">
        <f>43000000*F526/SUM($F$4:$F$964)</f>
        <v>36858.416765556416</v>
      </c>
      <c r="V526" s="38">
        <f t="shared" si="25"/>
        <v>5965.3977278159691</v>
      </c>
      <c r="W526" s="38">
        <f t="shared" si="26"/>
        <v>16.036015397355015</v>
      </c>
    </row>
    <row r="527" spans="1:23" x14ac:dyDescent="0.25">
      <c r="A527" s="7" t="s">
        <v>1182</v>
      </c>
      <c r="B527" s="7" t="s">
        <v>1170</v>
      </c>
      <c r="C527" s="7" t="s">
        <v>152</v>
      </c>
      <c r="D527" s="8">
        <v>2320</v>
      </c>
      <c r="E527" s="8" t="s">
        <v>1171</v>
      </c>
      <c r="F527" s="9">
        <v>318</v>
      </c>
      <c r="G527" s="9">
        <v>80</v>
      </c>
      <c r="H527" s="10">
        <f t="shared" si="24"/>
        <v>0.25157232704402516</v>
      </c>
      <c r="I527" s="9">
        <v>83</v>
      </c>
      <c r="J527" s="10">
        <f>I527/F527</f>
        <v>0.2610062893081761</v>
      </c>
      <c r="K527" s="11">
        <v>7</v>
      </c>
      <c r="L527" s="12">
        <f>K527/F527</f>
        <v>2.20125786163522E-2</v>
      </c>
      <c r="M527" s="9">
        <v>34</v>
      </c>
      <c r="N527" s="16">
        <f>M527/F527</f>
        <v>0.1069182389937107</v>
      </c>
      <c r="O527" s="15">
        <f>(G527+I527+K527)*0.3/F527+M527*0.1/F527</f>
        <v>0.1710691823899371</v>
      </c>
      <c r="P527" s="36">
        <f>43000000*(O527*F527)/SUMPRODUCT($F$4:$F$964,$O$4:$O$964)</f>
        <v>25518.984381076851</v>
      </c>
      <c r="Q527" s="36">
        <f>P527/F527</f>
        <v>80.248378556845438</v>
      </c>
      <c r="R527" s="15">
        <f>(0.3*IF(H527&lt;=$H$968,H527*F527,$H$968*F527)+0.3*IF(J527&lt;=$J$968,J527*F527,$J$968*F527)+0.3*IF(L527&lt;$L$968,L527*F527,$L$968*F527)+0.1*IF(N527&lt;$N$968,N527*F527,$N$968*F527))/F527</f>
        <v>0.1710691823899371</v>
      </c>
      <c r="S527" s="37">
        <f>43000000*(R527*F527)/SUMPRODUCT($R$4:$R$964,$F$4:$F$964)</f>
        <v>26218.100400204057</v>
      </c>
      <c r="T527" s="38">
        <f>S527/F527</f>
        <v>82.446856604415274</v>
      </c>
      <c r="U527" s="38">
        <f>43000000*F527/SUM($F$4:$F$964)</f>
        <v>31508.001428620806</v>
      </c>
      <c r="V527" s="38">
        <f t="shared" si="25"/>
        <v>5289.9010284167489</v>
      </c>
      <c r="W527" s="38">
        <f t="shared" si="26"/>
        <v>16.634908894392552</v>
      </c>
    </row>
    <row r="528" spans="1:23" x14ac:dyDescent="0.25">
      <c r="A528" s="7" t="s">
        <v>1183</v>
      </c>
      <c r="B528" s="7" t="s">
        <v>1154</v>
      </c>
      <c r="C528" s="7" t="s">
        <v>414</v>
      </c>
      <c r="D528" s="8">
        <v>3960</v>
      </c>
      <c r="E528" s="8" t="s">
        <v>338</v>
      </c>
      <c r="F528" s="9">
        <v>254</v>
      </c>
      <c r="G528" s="9">
        <v>55</v>
      </c>
      <c r="H528" s="10">
        <f t="shared" si="24"/>
        <v>0.21653543307086615</v>
      </c>
      <c r="I528" s="9">
        <v>85</v>
      </c>
      <c r="J528" s="10">
        <f>I528/F528</f>
        <v>0.3346456692913386</v>
      </c>
      <c r="K528" s="11">
        <v>4</v>
      </c>
      <c r="L528" s="12">
        <f>K528/F528</f>
        <v>1.5748031496062992E-2</v>
      </c>
      <c r="M528" s="9">
        <v>2</v>
      </c>
      <c r="N528" s="16">
        <f>M528/F528</f>
        <v>7.874015748031496E-3</v>
      </c>
      <c r="O528" s="15">
        <f>(G528+I528+K528)*0.3/F528+M528*0.1/F528</f>
        <v>0.17086614173228343</v>
      </c>
      <c r="P528" s="36">
        <f>43000000*(O528*F528)/SUMPRODUCT($F$4:$F$964,$O$4:$O$964)</f>
        <v>20358.895627550275</v>
      </c>
      <c r="Q528" s="36">
        <f>P528/F528</f>
        <v>80.153132391930214</v>
      </c>
      <c r="R528" s="15">
        <f>(0.3*IF(H528&lt;=$H$968,H528*F528,$H$968*F528)+0.3*IF(J528&lt;=$J$968,J528*F528,$J$968*F528)+0.3*IF(L528&lt;$L$968,L528*F528,$L$968*F528)+0.1*IF(N528&lt;$N$968,N528*F528,$N$968*F528))/F528</f>
        <v>0.17086614173228348</v>
      </c>
      <c r="S528" s="37">
        <f>43000000*(R528*F528)/SUMPRODUCT($R$4:$R$964,$F$4:$F$964)</f>
        <v>20916.646275162799</v>
      </c>
      <c r="T528" s="38">
        <f>S528/F528</f>
        <v>82.3490010833181</v>
      </c>
      <c r="U528" s="38">
        <f>43000000*F528/SUM($F$4:$F$964)</f>
        <v>25166.768436697123</v>
      </c>
      <c r="V528" s="38">
        <f t="shared" si="25"/>
        <v>4250.1221615343238</v>
      </c>
      <c r="W528" s="38">
        <f t="shared" si="26"/>
        <v>16.732764415489726</v>
      </c>
    </row>
    <row r="529" spans="1:23" x14ac:dyDescent="0.25">
      <c r="A529" s="7" t="s">
        <v>1184</v>
      </c>
      <c r="B529" s="7" t="s">
        <v>515</v>
      </c>
      <c r="C529" s="7" t="s">
        <v>646</v>
      </c>
      <c r="D529" s="8">
        <v>8900</v>
      </c>
      <c r="E529" s="8" t="s">
        <v>484</v>
      </c>
      <c r="F529" s="9">
        <v>247</v>
      </c>
      <c r="G529" s="9">
        <v>57</v>
      </c>
      <c r="H529" s="10">
        <f t="shared" si="24"/>
        <v>0.23076923076923078</v>
      </c>
      <c r="I529" s="9">
        <v>74</v>
      </c>
      <c r="J529" s="10">
        <f>I529/F529</f>
        <v>0.29959514170040485</v>
      </c>
      <c r="K529" s="11">
        <v>7</v>
      </c>
      <c r="L529" s="12">
        <f>K529/F529</f>
        <v>2.8340080971659919E-2</v>
      </c>
      <c r="M529" s="9">
        <v>8</v>
      </c>
      <c r="N529" s="16">
        <f>M529/F529</f>
        <v>3.2388663967611336E-2</v>
      </c>
      <c r="O529" s="15">
        <f>(G529+I529+K529)*0.3/F529+M529*0.1/F529</f>
        <v>0.17085020242914978</v>
      </c>
      <c r="P529" s="36">
        <f>43000000*(O529*F529)/SUMPRODUCT($F$4:$F$964,$O$4:$O$964)</f>
        <v>19795.97685443829</v>
      </c>
      <c r="Q529" s="36">
        <f>P529/F529</f>
        <v>80.145655281126679</v>
      </c>
      <c r="R529" s="15">
        <f>(0.3*IF(H529&lt;=$H$968,H529*F529,$H$968*F529)+0.3*IF(J529&lt;=$J$968,J529*F529,$J$968*F529)+0.3*IF(L529&lt;$L$968,L529*F529,$L$968*F529)+0.1*IF(N529&lt;$N$968,N529*F529,$N$968*F529))/F529</f>
        <v>0.17085020242914978</v>
      </c>
      <c r="S529" s="37">
        <f>43000000*(R529*F529)/SUMPRODUCT($R$4:$R$964,$F$4:$F$964)</f>
        <v>20338.305825158292</v>
      </c>
      <c r="T529" s="38">
        <f>S529/F529</f>
        <v>82.341319130195515</v>
      </c>
      <c r="U529" s="38">
        <f>43000000*F529/SUM($F$4:$F$964)</f>
        <v>24473.196078205467</v>
      </c>
      <c r="V529" s="38">
        <f t="shared" si="25"/>
        <v>4134.8902530471751</v>
      </c>
      <c r="W529" s="38">
        <f t="shared" si="26"/>
        <v>16.740446368612311</v>
      </c>
    </row>
    <row r="530" spans="1:23" x14ac:dyDescent="0.25">
      <c r="A530" s="7" t="s">
        <v>502</v>
      </c>
      <c r="B530" s="7" t="s">
        <v>1185</v>
      </c>
      <c r="C530" s="7" t="s">
        <v>168</v>
      </c>
      <c r="D530" s="8">
        <v>2400</v>
      </c>
      <c r="E530" s="8" t="s">
        <v>531</v>
      </c>
      <c r="F530" s="9">
        <v>298</v>
      </c>
      <c r="G530" s="9">
        <v>55</v>
      </c>
      <c r="H530" s="10">
        <f t="shared" si="24"/>
        <v>0.18456375838926176</v>
      </c>
      <c r="I530" s="9">
        <v>81</v>
      </c>
      <c r="J530" s="10">
        <f>I530/F530</f>
        <v>0.27181208053691275</v>
      </c>
      <c r="K530" s="11">
        <v>18</v>
      </c>
      <c r="L530" s="12">
        <f>K530/F530</f>
        <v>6.0402684563758392E-2</v>
      </c>
      <c r="M530" s="9">
        <v>47</v>
      </c>
      <c r="N530" s="16">
        <f>M530/F530</f>
        <v>0.15771812080536912</v>
      </c>
      <c r="O530" s="15">
        <f>(G530+I530+K530)*0.3/F530+M530*0.1/F530</f>
        <v>0.17080536912751676</v>
      </c>
      <c r="P530" s="36">
        <f>43000000*(O530*F530)/SUMPRODUCT($F$4:$F$964,$O$4:$O$964)</f>
        <v>23877.137959500211</v>
      </c>
      <c r="Q530" s="36">
        <f>P530/F530</f>
        <v>80.124624025168487</v>
      </c>
      <c r="R530" s="15">
        <f>(0.3*IF(H530&lt;=$H$968,H530*F530,$H$968*F530)+0.3*IF(J530&lt;=$J$968,J530*F530,$J$968*F530)+0.3*IF(L530&lt;$L$968,L530*F530,$L$968*F530)+0.1*IF(N530&lt;$N$968,N530*F530,$N$968*F530))/F530</f>
        <v>0.17080536912751679</v>
      </c>
      <c r="S530" s="37">
        <f>43000000*(R530*F530)/SUMPRODUCT($R$4:$R$964,$F$4:$F$964)</f>
        <v>24531.274087690934</v>
      </c>
      <c r="T530" s="38">
        <f>S530/F530</f>
        <v>82.319711703660857</v>
      </c>
      <c r="U530" s="38">
        <f>43000000*F530/SUM($F$4:$F$964)</f>
        <v>29526.366118644655</v>
      </c>
      <c r="V530" s="38">
        <f t="shared" si="25"/>
        <v>4995.0920309537214</v>
      </c>
      <c r="W530" s="38">
        <f t="shared" si="26"/>
        <v>16.762053795146969</v>
      </c>
    </row>
    <row r="531" spans="1:23" x14ac:dyDescent="0.25">
      <c r="A531" s="7" t="s">
        <v>1186</v>
      </c>
      <c r="B531" s="7" t="s">
        <v>1187</v>
      </c>
      <c r="C531" s="7" t="s">
        <v>896</v>
      </c>
      <c r="D531" s="8">
        <v>9100</v>
      </c>
      <c r="E531" s="8" t="s">
        <v>353</v>
      </c>
      <c r="F531" s="9">
        <v>708</v>
      </c>
      <c r="G531" s="9">
        <v>155</v>
      </c>
      <c r="H531" s="10">
        <f t="shared" si="24"/>
        <v>0.21892655367231639</v>
      </c>
      <c r="I531" s="9">
        <v>179</v>
      </c>
      <c r="J531" s="10">
        <f>I531/F531</f>
        <v>0.25282485875706212</v>
      </c>
      <c r="K531" s="11">
        <v>18</v>
      </c>
      <c r="L531" s="12">
        <f>K531/F531</f>
        <v>2.5423728813559324E-2</v>
      </c>
      <c r="M531" s="9">
        <v>153</v>
      </c>
      <c r="N531" s="16">
        <f>M531/F531</f>
        <v>0.21610169491525424</v>
      </c>
      <c r="O531" s="15">
        <f>(G531+I531+K531)*0.3/F531+M531*0.1/F531</f>
        <v>0.17076271186440675</v>
      </c>
      <c r="P531" s="36">
        <f>43000000*(O531*F531)/SUMPRODUCT($F$4:$F$964,$O$4:$O$964)</f>
        <v>56714.066391032917</v>
      </c>
      <c r="Q531" s="36">
        <f>P531/F531</f>
        <v>80.104613546656665</v>
      </c>
      <c r="R531" s="15">
        <f>(0.3*IF(H531&lt;=$H$968,H531*F531,$H$968*F531)+0.3*IF(J531&lt;=$J$968,J531*F531,$J$968*F531)+0.3*IF(L531&lt;$L$968,L531*F531,$L$968*F531)+0.1*IF(N531&lt;$N$968,N531*F531,$N$968*F531))/F531</f>
        <v>0.17076271186440678</v>
      </c>
      <c r="S531" s="37">
        <f>43000000*(R531*F531)/SUMPRODUCT($R$4:$R$964,$F$4:$F$964)</f>
        <v>58267.8003379535</v>
      </c>
      <c r="T531" s="38">
        <f>S531/F531</f>
        <v>82.299153019708328</v>
      </c>
      <c r="U531" s="38">
        <f>43000000*F531/SUM($F$4:$F$964)</f>
        <v>70149.889973155761</v>
      </c>
      <c r="V531" s="38">
        <f t="shared" si="25"/>
        <v>11882.089635202261</v>
      </c>
      <c r="W531" s="38">
        <f t="shared" si="26"/>
        <v>16.782612479099498</v>
      </c>
    </row>
    <row r="532" spans="1:23" x14ac:dyDescent="0.25">
      <c r="A532" s="7" t="s">
        <v>1188</v>
      </c>
      <c r="B532" s="7" t="s">
        <v>802</v>
      </c>
      <c r="C532" s="7" t="s">
        <v>414</v>
      </c>
      <c r="D532" s="8">
        <v>9041</v>
      </c>
      <c r="E532" s="8" t="s">
        <v>66</v>
      </c>
      <c r="F532" s="9">
        <v>1075</v>
      </c>
      <c r="G532" s="9">
        <v>252</v>
      </c>
      <c r="H532" s="10">
        <f t="shared" si="24"/>
        <v>0.23441860465116279</v>
      </c>
      <c r="I532" s="9">
        <v>252</v>
      </c>
      <c r="J532" s="10">
        <f>I532/F532</f>
        <v>0.23441860465116279</v>
      </c>
      <c r="K532" s="11">
        <v>36</v>
      </c>
      <c r="L532" s="12">
        <f>K532/F532</f>
        <v>3.3488372093023258E-2</v>
      </c>
      <c r="M532" s="9">
        <v>215</v>
      </c>
      <c r="N532" s="16">
        <f>M532/F532</f>
        <v>0.2</v>
      </c>
      <c r="O532" s="15">
        <f>(G532+I532+K532)*0.3/F532+M532*0.1/F532</f>
        <v>0.17069767441860464</v>
      </c>
      <c r="P532" s="36">
        <f>43000000*(O532*F532)/SUMPRODUCT($F$4:$F$964,$O$4:$O$964)</f>
        <v>86079.662388375044</v>
      </c>
      <c r="Q532" s="36">
        <f>P532/F532</f>
        <v>80.074104547325618</v>
      </c>
      <c r="R532" s="15">
        <f>(0.3*IF(H532&lt;=$H$968,H532*F532,$H$968*F532)+0.3*IF(J532&lt;=$J$968,J532*F532,$J$968*F532)+0.3*IF(L532&lt;$L$968,L532*F532,$L$968*F532)+0.1*IF(N532&lt;$N$968,N532*F532,$N$968*F532))/F532</f>
        <v>0.17069767441860464</v>
      </c>
      <c r="S532" s="37">
        <f>43000000*(R532*F532)/SUMPRODUCT($R$4:$R$964,$F$4:$F$964)</f>
        <v>88437.893813188319</v>
      </c>
      <c r="T532" s="38">
        <f>S532/F532</f>
        <v>82.267808198314711</v>
      </c>
      <c r="U532" s="38">
        <f>43000000*F532/SUM($F$4:$F$964)</f>
        <v>106512.89791121813</v>
      </c>
      <c r="V532" s="38">
        <f t="shared" si="25"/>
        <v>18075.004098029807</v>
      </c>
      <c r="W532" s="38">
        <f t="shared" si="26"/>
        <v>16.813957300493115</v>
      </c>
    </row>
    <row r="533" spans="1:23" x14ac:dyDescent="0.25">
      <c r="A533" s="7" t="s">
        <v>1189</v>
      </c>
      <c r="B533" s="7" t="s">
        <v>977</v>
      </c>
      <c r="C533" s="7" t="s">
        <v>867</v>
      </c>
      <c r="D533" s="20">
        <v>2000</v>
      </c>
      <c r="E533" s="20" t="s">
        <v>16</v>
      </c>
      <c r="F533" s="9">
        <v>667</v>
      </c>
      <c r="G533" s="9">
        <v>71</v>
      </c>
      <c r="H533" s="10">
        <f t="shared" si="24"/>
        <v>0.10644677661169415</v>
      </c>
      <c r="I533" s="9">
        <v>89</v>
      </c>
      <c r="J533" s="10">
        <f>I533/F533</f>
        <v>0.13343328335832083</v>
      </c>
      <c r="K533" s="11">
        <v>97</v>
      </c>
      <c r="L533" s="12">
        <f>K533/F533</f>
        <v>0.14542728635682159</v>
      </c>
      <c r="M533" s="9">
        <v>367</v>
      </c>
      <c r="N533" s="16">
        <f>M533/F533</f>
        <v>0.5502248875562219</v>
      </c>
      <c r="O533" s="15">
        <f>(G533+I533+K533)*0.3/F533+M533*0.1/F533</f>
        <v>0.17061469265367316</v>
      </c>
      <c r="P533" s="36">
        <f>43000000*(O533*F533)/SUMPRODUCT($F$4:$F$964,$O$4:$O$964)</f>
        <v>53383.46365012032</v>
      </c>
      <c r="Q533" s="36">
        <f>P533/F533</f>
        <v>80.035177886237364</v>
      </c>
      <c r="R533" s="15">
        <f>(0.3*IF(H533&lt;=$H$968,H533*F533,$H$968*F533)+0.3*IF(J533&lt;=$J$968,J533*F533,$J$968*F533)+0.3*IF(L533&lt;$L$968,L533*F533,$L$968*F533)+0.1*IF(N533&lt;$N$968,N533*F533,$N$968*F533))/F533</f>
        <v>0.17061469265367316</v>
      </c>
      <c r="S533" s="37">
        <f>43000000*(R533*F533)/SUMPRODUCT($R$4:$R$964,$F$4:$F$964)</f>
        <v>54845.952675426866</v>
      </c>
      <c r="T533" s="38">
        <f>S533/F533</f>
        <v>82.22781510558751</v>
      </c>
      <c r="U533" s="38">
        <f>43000000*F533/SUM($F$4:$F$964)</f>
        <v>66087.537587704646</v>
      </c>
      <c r="V533" s="38">
        <f t="shared" si="25"/>
        <v>11241.58491227778</v>
      </c>
      <c r="W533" s="38">
        <f t="shared" si="26"/>
        <v>16.853950393220316</v>
      </c>
    </row>
    <row r="534" spans="1:23" x14ac:dyDescent="0.25">
      <c r="A534" s="7" t="s">
        <v>1190</v>
      </c>
      <c r="B534" s="7" t="s">
        <v>1191</v>
      </c>
      <c r="C534" s="7" t="s">
        <v>47</v>
      </c>
      <c r="D534" s="8">
        <v>9000</v>
      </c>
      <c r="E534" s="8" t="s">
        <v>66</v>
      </c>
      <c r="F534" s="9">
        <v>373</v>
      </c>
      <c r="G534" s="9">
        <v>44</v>
      </c>
      <c r="H534" s="10">
        <f t="shared" si="24"/>
        <v>0.11796246648793565</v>
      </c>
      <c r="I534" s="9">
        <v>67</v>
      </c>
      <c r="J534" s="10">
        <f>I534/F534</f>
        <v>0.17962466487935658</v>
      </c>
      <c r="K534" s="11">
        <v>60</v>
      </c>
      <c r="L534" s="12">
        <f>K534/F534</f>
        <v>0.16085790884718498</v>
      </c>
      <c r="M534" s="9">
        <v>121</v>
      </c>
      <c r="N534" s="16">
        <f>M534/F534</f>
        <v>0.32439678284182305</v>
      </c>
      <c r="O534" s="15">
        <f>(G534+I534+K534)*0.3/F534+M534*0.1/F534</f>
        <v>0.16997319034852548</v>
      </c>
      <c r="P534" s="36">
        <f>43000000*(O534*F534)/SUMPRODUCT($F$4:$F$964,$O$4:$O$964)</f>
        <v>29740.875179416777</v>
      </c>
      <c r="Q534" s="36">
        <f>P534/F534</f>
        <v>79.734249810768844</v>
      </c>
      <c r="R534" s="15">
        <f>(0.3*IF(H534&lt;=$H$968,H534*F534,$H$968*F534)+0.3*IF(J534&lt;=$J$968,J534*F534,$J$968*F534)+0.3*IF(L534&lt;$L$968,L534*F534,$L$968*F534)+0.1*IF(N534&lt;$N$968,N534*F534,$N$968*F534))/F534</f>
        <v>0.16997319034852545</v>
      </c>
      <c r="S534" s="37">
        <f>43000000*(R534*F534)/SUMPRODUCT($R$4:$R$964,$F$4:$F$964)</f>
        <v>30555.65377523781</v>
      </c>
      <c r="T534" s="38">
        <f>S534/F534</f>
        <v>81.918642829055784</v>
      </c>
      <c r="U534" s="38">
        <f>43000000*F534/SUM($F$4:$F$964)</f>
        <v>36957.498531055222</v>
      </c>
      <c r="V534" s="38">
        <f t="shared" si="25"/>
        <v>6401.8447558174121</v>
      </c>
      <c r="W534" s="38">
        <f t="shared" si="26"/>
        <v>17.163122669752042</v>
      </c>
    </row>
    <row r="535" spans="1:23" x14ac:dyDescent="0.25">
      <c r="A535" s="7" t="s">
        <v>1192</v>
      </c>
      <c r="B535" s="7" t="s">
        <v>1193</v>
      </c>
      <c r="C535" s="7" t="s">
        <v>267</v>
      </c>
      <c r="D535" s="8">
        <v>2500</v>
      </c>
      <c r="E535" s="8" t="s">
        <v>458</v>
      </c>
      <c r="F535" s="9">
        <v>256</v>
      </c>
      <c r="G535" s="9">
        <v>49</v>
      </c>
      <c r="H535" s="10">
        <f t="shared" si="24"/>
        <v>0.19140625</v>
      </c>
      <c r="I535" s="9">
        <v>70</v>
      </c>
      <c r="J535" s="10">
        <f>I535/F535</f>
        <v>0.2734375</v>
      </c>
      <c r="K535" s="11">
        <v>11</v>
      </c>
      <c r="L535" s="12">
        <f>K535/F535</f>
        <v>4.296875E-2</v>
      </c>
      <c r="M535" s="9">
        <v>45</v>
      </c>
      <c r="N535" s="16">
        <f>M535/F535</f>
        <v>0.17578125</v>
      </c>
      <c r="O535" s="15">
        <f>(G535+I535+K535)*0.3/F535+M535*0.1/F535</f>
        <v>0.169921875</v>
      </c>
      <c r="P535" s="36">
        <f>43000000*(O535*F535)/SUMPRODUCT($F$4:$F$964,$O$4:$O$964)</f>
        <v>20405.805525309614</v>
      </c>
      <c r="Q535" s="36">
        <f>P535/F535</f>
        <v>79.710177833240678</v>
      </c>
      <c r="R535" s="15">
        <f>(0.3*IF(H535&lt;=$H$968,H535*F535,$H$968*F535)+0.3*IF(J535&lt;=$J$968,J535*F535,$J$968*F535)+0.3*IF(L535&lt;$L$968,L535*F535,$L$968*F535)+0.1*IF(N535&lt;$N$968,N535*F535,$N$968*F535))/F535</f>
        <v>0.169921875</v>
      </c>
      <c r="S535" s="37">
        <f>43000000*(R535*F535)/SUMPRODUCT($R$4:$R$964,$F$4:$F$964)</f>
        <v>20964.841312663171</v>
      </c>
      <c r="T535" s="38">
        <f>S535/F535</f>
        <v>81.893911377590513</v>
      </c>
      <c r="U535" s="38">
        <f>43000000*F535/SUM($F$4:$F$964)</f>
        <v>25364.931967694734</v>
      </c>
      <c r="V535" s="38">
        <f t="shared" si="25"/>
        <v>4400.0906550315631</v>
      </c>
      <c r="W535" s="38">
        <f t="shared" si="26"/>
        <v>17.187854121217313</v>
      </c>
    </row>
    <row r="536" spans="1:23" x14ac:dyDescent="0.25">
      <c r="A536" s="7" t="s">
        <v>1194</v>
      </c>
      <c r="B536" s="7" t="s">
        <v>1106</v>
      </c>
      <c r="C536" s="7" t="s">
        <v>867</v>
      </c>
      <c r="D536" s="8">
        <v>3900</v>
      </c>
      <c r="E536" s="8" t="s">
        <v>438</v>
      </c>
      <c r="F536" s="9">
        <v>126</v>
      </c>
      <c r="G536" s="9">
        <v>27</v>
      </c>
      <c r="H536" s="10">
        <f t="shared" si="24"/>
        <v>0.21428571428571427</v>
      </c>
      <c r="I536" s="9">
        <v>42</v>
      </c>
      <c r="J536" s="10">
        <f>I536/F536</f>
        <v>0.33333333333333331</v>
      </c>
      <c r="K536" s="11">
        <v>2</v>
      </c>
      <c r="L536" s="12">
        <f>K536/F536</f>
        <v>1.5873015873015872E-2</v>
      </c>
      <c r="M536" s="9">
        <v>1</v>
      </c>
      <c r="N536" s="16">
        <f>M536/F536</f>
        <v>7.9365079365079361E-3</v>
      </c>
      <c r="O536" s="15">
        <f>(G536+I536+K536)*0.3/F536+M536*0.1/F536</f>
        <v>0.16984126984126985</v>
      </c>
      <c r="P536" s="36">
        <f>43000000*(O536*F536)/SUMPRODUCT($F$4:$F$964,$O$4:$O$964)</f>
        <v>10038.718120497144</v>
      </c>
      <c r="Q536" s="36">
        <f>P536/F536</f>
        <v>79.672366035691624</v>
      </c>
      <c r="R536" s="15">
        <f>(0.3*IF(H536&lt;=$H$968,H536*F536,$H$968*F536)+0.3*IF(J536&lt;=$J$968,J536*F536,$J$968*F536)+0.3*IF(L536&lt;$L$968,L536*F536,$L$968*F536)+0.1*IF(N536&lt;$N$968,N536*F536,$N$968*F536))/F536</f>
        <v>0.16984126984126985</v>
      </c>
      <c r="S536" s="37">
        <f>43000000*(R536*F536)/SUMPRODUCT($R$4:$R$964,$F$4:$F$964)</f>
        <v>10313.738025080274</v>
      </c>
      <c r="T536" s="38">
        <f>S536/F536</f>
        <v>81.855063691113287</v>
      </c>
      <c r="U536" s="38">
        <f>43000000*F536/SUM($F$4:$F$964)</f>
        <v>12484.302452849754</v>
      </c>
      <c r="V536" s="38">
        <f t="shared" si="25"/>
        <v>2170.5644277694792</v>
      </c>
      <c r="W536" s="38">
        <f t="shared" si="26"/>
        <v>17.226701807694539</v>
      </c>
    </row>
    <row r="537" spans="1:23" x14ac:dyDescent="0.25">
      <c r="A537" s="7" t="s">
        <v>1195</v>
      </c>
      <c r="B537" s="7" t="s">
        <v>1196</v>
      </c>
      <c r="C537" s="7" t="s">
        <v>157</v>
      </c>
      <c r="D537" s="8">
        <v>8700</v>
      </c>
      <c r="E537" s="8" t="s">
        <v>489</v>
      </c>
      <c r="F537" s="9">
        <v>307</v>
      </c>
      <c r="G537" s="9">
        <v>64</v>
      </c>
      <c r="H537" s="10">
        <f t="shared" si="24"/>
        <v>0.20846905537459284</v>
      </c>
      <c r="I537" s="9">
        <v>77</v>
      </c>
      <c r="J537" s="10">
        <f>I537/F537</f>
        <v>0.250814332247557</v>
      </c>
      <c r="K537" s="11">
        <v>24</v>
      </c>
      <c r="L537" s="12">
        <f>K537/F537</f>
        <v>7.8175895765472306E-2</v>
      </c>
      <c r="M537" s="9">
        <v>26</v>
      </c>
      <c r="N537" s="16">
        <f>M537/F537</f>
        <v>8.4690553745928335E-2</v>
      </c>
      <c r="O537" s="15">
        <f>(G537+I537+K537)*0.3/F537+M537*0.1/F537</f>
        <v>0.16970684039087947</v>
      </c>
      <c r="P537" s="36">
        <f>43000000*(O537*F537)/SUMPRODUCT($F$4:$F$964,$O$4:$O$964)</f>
        <v>24440.0567326122</v>
      </c>
      <c r="Q537" s="36">
        <f>P537/F537</f>
        <v>79.609305317955048</v>
      </c>
      <c r="R537" s="15">
        <f>(0.3*IF(H537&lt;=$H$968,H537*F537,$H$968*F537)+0.3*IF(J537&lt;=$J$968,J537*F537,$J$968*F537)+0.3*IF(L537&lt;$L$968,L537*F537,$L$968*F537)+0.1*IF(N537&lt;$N$968,N537*F537,$N$968*F537))/F537</f>
        <v>0.16970684039087947</v>
      </c>
      <c r="S537" s="37">
        <f>43000000*(R537*F537)/SUMPRODUCT($R$4:$R$964,$F$4:$F$964)</f>
        <v>25109.614537695423</v>
      </c>
      <c r="T537" s="38">
        <f>S537/F537</f>
        <v>81.790275367086068</v>
      </c>
      <c r="U537" s="38">
        <f>43000000*F537/SUM($F$4:$F$964)</f>
        <v>30418.102008133923</v>
      </c>
      <c r="V537" s="38">
        <f t="shared" si="25"/>
        <v>5308.4874704385002</v>
      </c>
      <c r="W537" s="38">
        <f t="shared" si="26"/>
        <v>17.291490131721758</v>
      </c>
    </row>
    <row r="538" spans="1:23" x14ac:dyDescent="0.25">
      <c r="A538" s="7" t="s">
        <v>1197</v>
      </c>
      <c r="B538" s="7" t="s">
        <v>1198</v>
      </c>
      <c r="C538" s="7" t="s">
        <v>221</v>
      </c>
      <c r="D538" s="8">
        <v>8310</v>
      </c>
      <c r="E538" s="8" t="s">
        <v>659</v>
      </c>
      <c r="F538" s="9">
        <v>640</v>
      </c>
      <c r="G538" s="9">
        <v>142</v>
      </c>
      <c r="H538" s="10">
        <f t="shared" si="24"/>
        <v>0.22187499999999999</v>
      </c>
      <c r="I538" s="9">
        <v>182</v>
      </c>
      <c r="J538" s="10">
        <f>I538/F538</f>
        <v>0.28437499999999999</v>
      </c>
      <c r="K538" s="11">
        <v>8</v>
      </c>
      <c r="L538" s="12">
        <f>K538/F538</f>
        <v>1.2500000000000001E-2</v>
      </c>
      <c r="M538" s="9">
        <v>89</v>
      </c>
      <c r="N538" s="16">
        <f>M538/F538</f>
        <v>0.13906250000000001</v>
      </c>
      <c r="O538" s="15">
        <f>(G538+I538+K538)*0.3/F538+M538*0.1/F538</f>
        <v>0.16953124999999999</v>
      </c>
      <c r="P538" s="36">
        <f>43000000*(O538*F538)/SUMPRODUCT($F$4:$F$964,$O$4:$O$964)</f>
        <v>50897.2390688757</v>
      </c>
      <c r="Q538" s="36">
        <f>P538/F538</f>
        <v>79.526936045118276</v>
      </c>
      <c r="R538" s="15">
        <f>(0.3*IF(H538&lt;=$H$968,H538*F538,$H$968*F538)+0.3*IF(J538&lt;=$J$968,J538*F538,$J$968*F538)+0.3*IF(L538&lt;$L$968,L538*F538,$L$968*F538)+0.1*IF(N538&lt;$N$968,N538*F538,$N$968*F538))/F538</f>
        <v>0.16953125000000002</v>
      </c>
      <c r="S538" s="37">
        <f>43000000*(R538*F538)/SUMPRODUCT($R$4:$R$964,$F$4:$F$964)</f>
        <v>52291.615687906997</v>
      </c>
      <c r="T538" s="38">
        <f>S538/F538</f>
        <v>81.705649512354682</v>
      </c>
      <c r="U538" s="38">
        <f>43000000*F538/SUM($F$4:$F$964)</f>
        <v>63412.329919236843</v>
      </c>
      <c r="V538" s="38">
        <f t="shared" si="25"/>
        <v>11120.714231329846</v>
      </c>
      <c r="W538" s="38">
        <f t="shared" si="26"/>
        <v>17.376115986453144</v>
      </c>
    </row>
    <row r="539" spans="1:23" x14ac:dyDescent="0.25">
      <c r="A539" s="7" t="s">
        <v>1110</v>
      </c>
      <c r="B539" s="7" t="s">
        <v>1106</v>
      </c>
      <c r="C539" s="7" t="s">
        <v>279</v>
      </c>
      <c r="D539" s="8">
        <v>3730</v>
      </c>
      <c r="E539" s="8" t="s">
        <v>1199</v>
      </c>
      <c r="F539" s="9">
        <v>452</v>
      </c>
      <c r="G539" s="9">
        <v>93</v>
      </c>
      <c r="H539" s="10">
        <f t="shared" si="24"/>
        <v>0.20575221238938052</v>
      </c>
      <c r="I539" s="9">
        <v>138</v>
      </c>
      <c r="J539" s="10">
        <f>I539/F539</f>
        <v>0.30530973451327431</v>
      </c>
      <c r="K539" s="11">
        <v>17</v>
      </c>
      <c r="L539" s="12">
        <f>K539/F539</f>
        <v>3.7610619469026552E-2</v>
      </c>
      <c r="M539" s="9">
        <v>20</v>
      </c>
      <c r="N539" s="16">
        <f>M539/F539</f>
        <v>4.4247787610619468E-2</v>
      </c>
      <c r="O539" s="15">
        <f>(G539+I539+K539)*0.3/F539+M539*0.1/F539</f>
        <v>0.16902654867256636</v>
      </c>
      <c r="P539" s="36">
        <f>43000000*(O539*F539)/SUMPRODUCT($F$4:$F$964,$O$4:$O$964)</f>
        <v>35839.16188812998</v>
      </c>
      <c r="Q539" s="36">
        <f>P539/F539</f>
        <v>79.290181168429157</v>
      </c>
      <c r="R539" s="15">
        <f>(0.3*IF(H539&lt;=$H$968,H539*F539,$H$968*F539)+0.3*IF(J539&lt;=$J$968,J539*F539,$J$968*F539)+0.3*IF(L539&lt;$L$968,L539*F539,$L$968*F539)+0.1*IF(N539&lt;$N$968,N539*F539,$N$968*F539))/F539</f>
        <v>0.16902654867256636</v>
      </c>
      <c r="S539" s="37">
        <f>43000000*(R539*F539)/SUMPRODUCT($R$4:$R$964,$F$4:$F$964)</f>
        <v>36821.008650286574</v>
      </c>
      <c r="T539" s="38">
        <f>S539/F539</f>
        <v>81.462408518333135</v>
      </c>
      <c r="U539" s="38">
        <f>43000000*F539/SUM($F$4:$F$964)</f>
        <v>44784.95800546102</v>
      </c>
      <c r="V539" s="38">
        <f t="shared" si="25"/>
        <v>7963.9493551744454</v>
      </c>
      <c r="W539" s="38">
        <f t="shared" si="26"/>
        <v>17.619356980474691</v>
      </c>
    </row>
    <row r="540" spans="1:23" x14ac:dyDescent="0.25">
      <c r="A540" s="7" t="s">
        <v>1200</v>
      </c>
      <c r="B540" s="7" t="s">
        <v>1039</v>
      </c>
      <c r="C540" s="7" t="s">
        <v>72</v>
      </c>
      <c r="D540" s="8">
        <v>2390</v>
      </c>
      <c r="E540" s="8" t="s">
        <v>1040</v>
      </c>
      <c r="F540" s="9">
        <v>164</v>
      </c>
      <c r="G540" s="9">
        <v>42</v>
      </c>
      <c r="H540" s="10">
        <f t="shared" si="24"/>
        <v>0.25609756097560976</v>
      </c>
      <c r="I540" s="9">
        <v>35</v>
      </c>
      <c r="J540" s="10">
        <f>I540/F540</f>
        <v>0.21341463414634146</v>
      </c>
      <c r="K540" s="11">
        <v>12</v>
      </c>
      <c r="L540" s="12">
        <f>K540/F540</f>
        <v>7.3170731707317069E-2</v>
      </c>
      <c r="M540" s="9">
        <v>10</v>
      </c>
      <c r="N540" s="16">
        <f>M540/F540</f>
        <v>6.097560975609756E-2</v>
      </c>
      <c r="O540" s="15">
        <f>(G540+I540+K540)*0.3/F540+M540*0.1/F540</f>
        <v>0.16890243902439026</v>
      </c>
      <c r="P540" s="36">
        <f>43000000*(O540*F540)/SUMPRODUCT($F$4:$F$964,$O$4:$O$964)</f>
        <v>12994.041679335091</v>
      </c>
      <c r="Q540" s="36">
        <f>P540/F540</f>
        <v>79.231961459360306</v>
      </c>
      <c r="R540" s="15">
        <f>(0.3*IF(H540&lt;=$H$968,H540*F540,$H$968*F540)+0.3*IF(J540&lt;=$J$968,J540*F540,$J$968*F540)+0.3*IF(L540&lt;$L$968,L540*F540,$L$968*F540)+0.1*IF(N540&lt;$N$968,N540*F540,$N$968*F540))/F540</f>
        <v>0.16890243902439026</v>
      </c>
      <c r="S540" s="37">
        <f>43000000*(R540*F540)/SUMPRODUCT($R$4:$R$964,$F$4:$F$964)</f>
        <v>13350.025387603906</v>
      </c>
      <c r="T540" s="38">
        <f>S540/F540</f>
        <v>81.402593826853092</v>
      </c>
      <c r="U540" s="38">
        <f>43000000*F540/SUM($F$4:$F$964)</f>
        <v>16249.40954180444</v>
      </c>
      <c r="V540" s="38">
        <f t="shared" si="25"/>
        <v>2899.3841542005339</v>
      </c>
      <c r="W540" s="38">
        <f t="shared" si="26"/>
        <v>17.679171671954734</v>
      </c>
    </row>
    <row r="541" spans="1:23" x14ac:dyDescent="0.25">
      <c r="A541" s="7" t="s">
        <v>1201</v>
      </c>
      <c r="B541" s="7" t="s">
        <v>1202</v>
      </c>
      <c r="C541" s="7" t="s">
        <v>1203</v>
      </c>
      <c r="D541" s="8">
        <v>2920</v>
      </c>
      <c r="E541" s="8" t="s">
        <v>1204</v>
      </c>
      <c r="F541" s="9">
        <v>213</v>
      </c>
      <c r="G541" s="9">
        <v>47</v>
      </c>
      <c r="H541" s="10">
        <f t="shared" si="24"/>
        <v>0.22065727699530516</v>
      </c>
      <c r="I541" s="9">
        <v>59</v>
      </c>
      <c r="J541" s="10">
        <f>I541/F541</f>
        <v>0.27699530516431925</v>
      </c>
      <c r="K541" s="11">
        <v>4</v>
      </c>
      <c r="L541" s="12">
        <f>K541/F541</f>
        <v>1.8779342723004695E-2</v>
      </c>
      <c r="M541" s="9">
        <v>28</v>
      </c>
      <c r="N541" s="16">
        <f>M541/F541</f>
        <v>0.13145539906103287</v>
      </c>
      <c r="O541" s="15">
        <f>(G541+I541+K541)*0.3/F541+M541*0.1/F541</f>
        <v>0.16807511737089201</v>
      </c>
      <c r="P541" s="36">
        <f>43000000*(O541*F541)/SUMPRODUCT($F$4:$F$964,$O$4:$O$964)</f>
        <v>16793.743397841012</v>
      </c>
      <c r="Q541" s="36">
        <f>P541/F541</f>
        <v>78.843865717563432</v>
      </c>
      <c r="R541" s="15">
        <f>(0.3*IF(H541&lt;=$H$968,H541*F541,$H$968*F541)+0.3*IF(J541&lt;=$J$968,J541*F541,$J$968*F541)+0.3*IF(L541&lt;$L$968,L541*F541,$L$968*F541)+0.1*IF(N541&lt;$N$968,N541*F541,$N$968*F541))/F541</f>
        <v>0.16807511737089201</v>
      </c>
      <c r="S541" s="37">
        <f>43000000*(R541*F541)/SUMPRODUCT($R$4:$R$964,$F$4:$F$964)</f>
        <v>17253.823425134284</v>
      </c>
      <c r="T541" s="38">
        <f>S541/F541</f>
        <v>81.003865845700858</v>
      </c>
      <c r="U541" s="38">
        <f>43000000*F541/SUM($F$4:$F$964)</f>
        <v>21104.416051246011</v>
      </c>
      <c r="V541" s="38">
        <f t="shared" si="25"/>
        <v>3850.5926261117274</v>
      </c>
      <c r="W541" s="38">
        <f t="shared" si="26"/>
        <v>18.077899653106968</v>
      </c>
    </row>
    <row r="542" spans="1:23" x14ac:dyDescent="0.25">
      <c r="A542" s="7" t="s">
        <v>1205</v>
      </c>
      <c r="B542" s="7" t="s">
        <v>1206</v>
      </c>
      <c r="C542" s="7" t="s">
        <v>126</v>
      </c>
      <c r="D542" s="8">
        <v>8200</v>
      </c>
      <c r="E542" s="8" t="s">
        <v>659</v>
      </c>
      <c r="F542" s="9">
        <v>665</v>
      </c>
      <c r="G542" s="9">
        <v>160</v>
      </c>
      <c r="H542" s="10">
        <f t="shared" si="24"/>
        <v>0.24060150375939848</v>
      </c>
      <c r="I542" s="9">
        <v>177</v>
      </c>
      <c r="J542" s="10">
        <f>I542/F542</f>
        <v>0.2661654135338346</v>
      </c>
      <c r="K542" s="11">
        <v>10</v>
      </c>
      <c r="L542" s="12">
        <f>K542/F542</f>
        <v>1.5037593984962405E-2</v>
      </c>
      <c r="M542" s="9">
        <v>76</v>
      </c>
      <c r="N542" s="16">
        <f>M542/F542</f>
        <v>0.11428571428571428</v>
      </c>
      <c r="O542" s="15">
        <f>(G542+I542+K542)*0.3/F542+M542*0.1/F542</f>
        <v>0.16796992481203007</v>
      </c>
      <c r="P542" s="36">
        <f>43000000*(O542*F542)/SUMPRODUCT($F$4:$F$964,$O$4:$O$964)</f>
        <v>52398.355797174343</v>
      </c>
      <c r="Q542" s="36">
        <f>P542/F542</f>
        <v>78.794519995750889</v>
      </c>
      <c r="R542" s="15">
        <f>(0.3*IF(H542&lt;=$H$968,H542*F542,$H$968*F542)+0.3*IF(J542&lt;=$J$968,J542*F542,$J$968*F542)+0.3*IF(L542&lt;$L$968,L542*F542,$L$968*F542)+0.1*IF(N542&lt;$N$968,N542*F542,$N$968*F542))/F542</f>
        <v>0.16796992481203005</v>
      </c>
      <c r="S542" s="37">
        <f>43000000*(R542*F542)/SUMPRODUCT($R$4:$R$964,$F$4:$F$964)</f>
        <v>53833.856887918984</v>
      </c>
      <c r="T542" s="38">
        <f>S542/F542</f>
        <v>80.953168252509755</v>
      </c>
      <c r="U542" s="38">
        <f>43000000*F542/SUM($F$4:$F$964)</f>
        <v>65889.374056707034</v>
      </c>
      <c r="V542" s="38">
        <f t="shared" si="25"/>
        <v>12055.51716878805</v>
      </c>
      <c r="W542" s="38">
        <f t="shared" si="26"/>
        <v>18.128597246298071</v>
      </c>
    </row>
    <row r="543" spans="1:23" x14ac:dyDescent="0.25">
      <c r="A543" s="7" t="s">
        <v>1207</v>
      </c>
      <c r="B543" s="7" t="s">
        <v>1208</v>
      </c>
      <c r="C543" s="7" t="s">
        <v>414</v>
      </c>
      <c r="D543" s="8">
        <v>3200</v>
      </c>
      <c r="E543" s="8" t="s">
        <v>865</v>
      </c>
      <c r="F543" s="9">
        <v>599</v>
      </c>
      <c r="G543" s="9">
        <v>132</v>
      </c>
      <c r="H543" s="10">
        <f t="shared" si="24"/>
        <v>0.22036727879799667</v>
      </c>
      <c r="I543" s="9">
        <v>156</v>
      </c>
      <c r="J543" s="10">
        <f>I543/F543</f>
        <v>0.2604340567612688</v>
      </c>
      <c r="K543" s="11">
        <v>31</v>
      </c>
      <c r="L543" s="12">
        <f>K543/F543</f>
        <v>5.1752921535893157E-2</v>
      </c>
      <c r="M543" s="9">
        <v>48</v>
      </c>
      <c r="N543" s="16">
        <f>M543/F543</f>
        <v>8.0133555926544239E-2</v>
      </c>
      <c r="O543" s="15">
        <f>(G543+I543+K543)*0.3/F543+M543*0.1/F543</f>
        <v>0.167779632721202</v>
      </c>
      <c r="P543" s="36">
        <f>43000000*(O543*F543)/SUMPRODUCT($F$4:$F$964,$O$4:$O$964)</f>
        <v>47144.447248129109</v>
      </c>
      <c r="Q543" s="36">
        <f>P543/F543</f>
        <v>78.705254170499344</v>
      </c>
      <c r="R543" s="15">
        <f>(0.3*IF(H543&lt;=$H$968,H543*F543,$H$968*F543)+0.3*IF(J543&lt;=$J$968,J543*F543,$J$968*F543)+0.3*IF(L543&lt;$L$968,L543*F543,$L$968*F543)+0.1*IF(N543&lt;$N$968,N543*F543,$N$968*F543))/F543</f>
        <v>0.167779632721202</v>
      </c>
      <c r="S543" s="37">
        <f>43000000*(R543*F543)/SUMPRODUCT($R$4:$R$964,$F$4:$F$964)</f>
        <v>48436.012687876981</v>
      </c>
      <c r="T543" s="38">
        <f>S543/F543</f>
        <v>80.861456907974926</v>
      </c>
      <c r="U543" s="38">
        <f>43000000*F543/SUM($F$4:$F$964)</f>
        <v>59349.977533785728</v>
      </c>
      <c r="V543" s="38">
        <f t="shared" si="25"/>
        <v>10913.964845908748</v>
      </c>
      <c r="W543" s="38">
        <f t="shared" si="26"/>
        <v>18.2203085908329</v>
      </c>
    </row>
    <row r="544" spans="1:23" x14ac:dyDescent="0.25">
      <c r="A544" s="7" t="s">
        <v>1209</v>
      </c>
      <c r="B544" s="7" t="s">
        <v>1210</v>
      </c>
      <c r="C544" s="7" t="s">
        <v>530</v>
      </c>
      <c r="D544" s="8">
        <v>3300</v>
      </c>
      <c r="E544" s="8" t="s">
        <v>461</v>
      </c>
      <c r="F544" s="9">
        <v>579</v>
      </c>
      <c r="G544" s="9">
        <v>113</v>
      </c>
      <c r="H544" s="10">
        <f t="shared" si="24"/>
        <v>0.19516407599309155</v>
      </c>
      <c r="I544" s="9">
        <v>127</v>
      </c>
      <c r="J544" s="10">
        <f>I544/F544</f>
        <v>0.21934369602763384</v>
      </c>
      <c r="K544" s="11">
        <v>31</v>
      </c>
      <c r="L544" s="12">
        <f>K544/F544</f>
        <v>5.3540587219343697E-2</v>
      </c>
      <c r="M544" s="9">
        <v>158</v>
      </c>
      <c r="N544" s="16">
        <f>M544/F544</f>
        <v>0.27288428324697755</v>
      </c>
      <c r="O544" s="15">
        <f>(G544+I544+K544)*0.3/F544+M544*0.1/F544</f>
        <v>0.16770293609671846</v>
      </c>
      <c r="P544" s="36">
        <f>43000000*(O544*F544)/SUMPRODUCT($F$4:$F$964,$O$4:$O$964)</f>
        <v>45549.510724311796</v>
      </c>
      <c r="Q544" s="36">
        <f>P544/F544</f>
        <v>78.669275862369247</v>
      </c>
      <c r="R544" s="15">
        <f>(0.3*IF(H544&lt;=$H$968,H544*F544,$H$968*F544)+0.3*IF(J544&lt;=$J$968,J544*F544,$J$968*F544)+0.3*IF(L544&lt;$L$968,L544*F544,$L$968*F544)+0.1*IF(N544&lt;$N$968,N544*F544,$N$968*F544))/F544</f>
        <v>0.16770293609671846</v>
      </c>
      <c r="S544" s="37">
        <f>43000000*(R544*F544)/SUMPRODUCT($R$4:$R$964,$F$4:$F$964)</f>
        <v>46797.381412864219</v>
      </c>
      <c r="T544" s="38">
        <f>S544/F544</f>
        <v>80.824492941043559</v>
      </c>
      <c r="U544" s="38">
        <f>43000000*F544/SUM($F$4:$F$964)</f>
        <v>57368.342223809581</v>
      </c>
      <c r="V544" s="38">
        <f t="shared" si="25"/>
        <v>10570.960810945362</v>
      </c>
      <c r="W544" s="38">
        <f t="shared" si="26"/>
        <v>18.257272557764267</v>
      </c>
    </row>
    <row r="545" spans="1:23" x14ac:dyDescent="0.25">
      <c r="A545" s="7" t="s">
        <v>1211</v>
      </c>
      <c r="B545" s="7" t="s">
        <v>1033</v>
      </c>
      <c r="C545" s="7" t="s">
        <v>157</v>
      </c>
      <c r="D545" s="8">
        <v>3700</v>
      </c>
      <c r="E545" s="8" t="s">
        <v>565</v>
      </c>
      <c r="F545" s="9">
        <v>252</v>
      </c>
      <c r="G545" s="9">
        <v>59</v>
      </c>
      <c r="H545" s="10">
        <f t="shared" si="24"/>
        <v>0.23412698412698413</v>
      </c>
      <c r="I545" s="9">
        <v>48</v>
      </c>
      <c r="J545" s="10">
        <f>I545/F545</f>
        <v>0.19047619047619047</v>
      </c>
      <c r="K545" s="11">
        <v>26</v>
      </c>
      <c r="L545" s="12">
        <f>K545/F545</f>
        <v>0.10317460317460317</v>
      </c>
      <c r="M545" s="9">
        <v>23</v>
      </c>
      <c r="N545" s="16">
        <f>M545/F545</f>
        <v>9.1269841269841265E-2</v>
      </c>
      <c r="O545" s="15">
        <f>(G545+I545+K545)*0.3/F545+M545*0.1/F545</f>
        <v>0.16746031746031745</v>
      </c>
      <c r="P545" s="36">
        <f>43000000*(O545*F545)/SUMPRODUCT($F$4:$F$964,$O$4:$O$964)</f>
        <v>19795.97685443829</v>
      </c>
      <c r="Q545" s="36">
        <f>P545/F545</f>
        <v>78.555463708088453</v>
      </c>
      <c r="R545" s="15">
        <f>(0.3*IF(H545&lt;=$H$968,H545*F545,$H$968*F545)+0.3*IF(J545&lt;=$J$968,J545*F545,$J$968*F545)+0.3*IF(L545&lt;$L$968,L545*F545,$L$968*F545)+0.1*IF(N545&lt;$N$968,N545*F545,$N$968*F545))/F545</f>
        <v>0.16746031746031742</v>
      </c>
      <c r="S545" s="37">
        <f>43000000*(R545*F545)/SUMPRODUCT($R$4:$R$964,$F$4:$F$964)</f>
        <v>20338.305825158288</v>
      </c>
      <c r="T545" s="38">
        <f>S545/F545</f>
        <v>80.707562798247167</v>
      </c>
      <c r="U545" s="38">
        <f>43000000*F545/SUM($F$4:$F$964)</f>
        <v>24968.604905699507</v>
      </c>
      <c r="V545" s="38">
        <f t="shared" si="25"/>
        <v>4630.2990805412192</v>
      </c>
      <c r="W545" s="38">
        <f t="shared" si="26"/>
        <v>18.374202700560659</v>
      </c>
    </row>
    <row r="546" spans="1:23" x14ac:dyDescent="0.25">
      <c r="A546" s="7" t="s">
        <v>1212</v>
      </c>
      <c r="B546" s="7" t="s">
        <v>1213</v>
      </c>
      <c r="C546" s="7" t="s">
        <v>108</v>
      </c>
      <c r="D546" s="8">
        <v>3300</v>
      </c>
      <c r="E546" s="8" t="s">
        <v>461</v>
      </c>
      <c r="F546" s="9">
        <v>307</v>
      </c>
      <c r="G546" s="9">
        <v>65</v>
      </c>
      <c r="H546" s="10">
        <f t="shared" si="24"/>
        <v>0.21172638436482086</v>
      </c>
      <c r="I546" s="9">
        <v>66</v>
      </c>
      <c r="J546" s="10">
        <f>I546/F546</f>
        <v>0.21498371335504887</v>
      </c>
      <c r="K546" s="11">
        <v>14</v>
      </c>
      <c r="L546" s="12">
        <f>K546/F546</f>
        <v>4.5602605863192182E-2</v>
      </c>
      <c r="M546" s="9">
        <v>79</v>
      </c>
      <c r="N546" s="16">
        <f>M546/F546</f>
        <v>0.25732899022801303</v>
      </c>
      <c r="O546" s="15">
        <f>(G546+I546+K546)*0.3/F546+M546*0.1/F546</f>
        <v>0.16742671009771987</v>
      </c>
      <c r="P546" s="36">
        <f>43000000*(O546*F546)/SUMPRODUCT($F$4:$F$964,$O$4:$O$964)</f>
        <v>24111.687448296878</v>
      </c>
      <c r="Q546" s="36">
        <f>P546/F546</f>
        <v>78.539698528654327</v>
      </c>
      <c r="R546" s="15">
        <f>(0.3*IF(H546&lt;=$H$968,H546*F546,$H$968*F546)+0.3*IF(J546&lt;=$J$968,J546*F546,$J$968*F546)+0.3*IF(L546&lt;$L$968,L546*F546,$L$968*F546)+0.1*IF(N546&lt;$N$968,N546*F546,$N$968*F546))/F546</f>
        <v>0.16742671009771987</v>
      </c>
      <c r="S546" s="37">
        <f>43000000*(R546*F546)/SUMPRODUCT($R$4:$R$964,$F$4:$F$964)</f>
        <v>24772.249275192804</v>
      </c>
      <c r="T546" s="38">
        <f>S546/F546</f>
        <v>80.691365717240402</v>
      </c>
      <c r="U546" s="38">
        <f>43000000*F546/SUM($F$4:$F$964)</f>
        <v>30418.102008133923</v>
      </c>
      <c r="V546" s="38">
        <f t="shared" si="25"/>
        <v>5645.852732941119</v>
      </c>
      <c r="W546" s="38">
        <f t="shared" si="26"/>
        <v>18.390399781567424</v>
      </c>
    </row>
    <row r="547" spans="1:23" x14ac:dyDescent="0.25">
      <c r="A547" s="7" t="s">
        <v>1214</v>
      </c>
      <c r="B547" s="7" t="s">
        <v>649</v>
      </c>
      <c r="C547" s="7" t="s">
        <v>315</v>
      </c>
      <c r="D547" s="8">
        <v>1652</v>
      </c>
      <c r="E547" s="8" t="s">
        <v>1078</v>
      </c>
      <c r="F547" s="9">
        <v>420</v>
      </c>
      <c r="G547" s="9">
        <v>38</v>
      </c>
      <c r="H547" s="10">
        <f t="shared" si="24"/>
        <v>9.0476190476190474E-2</v>
      </c>
      <c r="I547" s="9">
        <v>59</v>
      </c>
      <c r="J547" s="10">
        <f>I547/F547</f>
        <v>0.14047619047619048</v>
      </c>
      <c r="K547" s="11">
        <v>114</v>
      </c>
      <c r="L547" s="12">
        <f>K547/F547</f>
        <v>0.27142857142857141</v>
      </c>
      <c r="M547" s="9">
        <v>70</v>
      </c>
      <c r="N547" s="16">
        <f>M547/F547</f>
        <v>0.16666666666666666</v>
      </c>
      <c r="O547" s="15">
        <f>(G547+I547+K547)*0.3/F547+M547*0.1/F547</f>
        <v>0.16738095238095238</v>
      </c>
      <c r="P547" s="36">
        <f>43000000*(O547*F547)/SUMPRODUCT($F$4:$F$964,$O$4:$O$964)</f>
        <v>32977.65812481071</v>
      </c>
      <c r="Q547" s="36">
        <f>P547/F547</f>
        <v>78.518233630501697</v>
      </c>
      <c r="R547" s="15">
        <f>(0.3*IF(H547&lt;=$H$968,H547*F547,$H$968*F547)+0.3*IF(J547&lt;=$J$968,J547*F547,$J$968*F547)+0.3*IF(L547&lt;$L$968,L547*F547,$L$968*F547)+0.1*IF(N547&lt;$N$968,N547*F547,$N$968*F547))/F547</f>
        <v>0.16738095238095238</v>
      </c>
      <c r="S547" s="37">
        <f>43000000*(R547*F547)/SUMPRODUCT($R$4:$R$964,$F$4:$F$964)</f>
        <v>33881.111362763702</v>
      </c>
      <c r="T547" s="38">
        <f>S547/F547</f>
        <v>80.669312768485</v>
      </c>
      <c r="U547" s="38">
        <f>43000000*F547/SUM($F$4:$F$964)</f>
        <v>41614.34150949918</v>
      </c>
      <c r="V547" s="38">
        <f t="shared" si="25"/>
        <v>7733.2301467354773</v>
      </c>
      <c r="W547" s="38">
        <f t="shared" si="26"/>
        <v>18.412452730322826</v>
      </c>
    </row>
    <row r="548" spans="1:23" x14ac:dyDescent="0.25">
      <c r="A548" s="7" t="s">
        <v>1215</v>
      </c>
      <c r="B548" s="7" t="s">
        <v>732</v>
      </c>
      <c r="C548" s="7" t="s">
        <v>319</v>
      </c>
      <c r="D548" s="8">
        <v>2440</v>
      </c>
      <c r="E548" s="8" t="s">
        <v>733</v>
      </c>
      <c r="F548" s="9">
        <v>739</v>
      </c>
      <c r="G548" s="9">
        <v>183</v>
      </c>
      <c r="H548" s="10">
        <f t="shared" si="24"/>
        <v>0.24763193504736131</v>
      </c>
      <c r="I548" s="9">
        <v>170</v>
      </c>
      <c r="J548" s="10">
        <f>I548/F548</f>
        <v>0.23004059539918809</v>
      </c>
      <c r="K548" s="11">
        <v>29</v>
      </c>
      <c r="L548" s="12">
        <f>K548/F548</f>
        <v>3.9242219215155617E-2</v>
      </c>
      <c r="M548" s="9">
        <v>90</v>
      </c>
      <c r="N548" s="16">
        <f>M548/F548</f>
        <v>0.12178619756427606</v>
      </c>
      <c r="O548" s="15">
        <f>(G548+I548+K548)*0.3/F548+M548*0.1/F548</f>
        <v>0.16725304465493912</v>
      </c>
      <c r="P548" s="36">
        <f>43000000*(O548*F548)/SUMPRODUCT($F$4:$F$964,$O$4:$O$964)</f>
        <v>57980.633630534903</v>
      </c>
      <c r="Q548" s="36">
        <f>P548/F548</f>
        <v>78.45823224700257</v>
      </c>
      <c r="R548" s="15">
        <f>(0.3*IF(H548&lt;=$H$968,H548*F548,$H$968*F548)+0.3*IF(J548&lt;=$J$968,J548*F548,$J$968*F548)+0.3*IF(L548&lt;$L$968,L548*F548,$L$968*F548)+0.1*IF(N548&lt;$N$968,N548*F548,$N$968*F548))/F548</f>
        <v>0.16725304465493912</v>
      </c>
      <c r="S548" s="37">
        <f>43000000*(R548*F548)/SUMPRODUCT($R$4:$R$964,$F$4:$F$964)</f>
        <v>59569.066350463632</v>
      </c>
      <c r="T548" s="38">
        <f>S548/F548</f>
        <v>80.607667591967029</v>
      </c>
      <c r="U548" s="38">
        <f>43000000*F548/SUM($F$4:$F$964)</f>
        <v>73221.424703618788</v>
      </c>
      <c r="V548" s="38">
        <f t="shared" si="25"/>
        <v>13652.358353155156</v>
      </c>
      <c r="W548" s="38">
        <f t="shared" si="26"/>
        <v>18.474097906840797</v>
      </c>
    </row>
    <row r="549" spans="1:23" x14ac:dyDescent="0.25">
      <c r="A549" s="7" t="s">
        <v>1216</v>
      </c>
      <c r="B549" s="7" t="s">
        <v>1217</v>
      </c>
      <c r="C549" s="7" t="s">
        <v>54</v>
      </c>
      <c r="D549" s="8">
        <v>2500</v>
      </c>
      <c r="E549" s="8" t="s">
        <v>458</v>
      </c>
      <c r="F549" s="9">
        <v>929.5</v>
      </c>
      <c r="G549" s="9">
        <v>219.5</v>
      </c>
      <c r="H549" s="10">
        <f t="shared" si="24"/>
        <v>0.2361484669176977</v>
      </c>
      <c r="I549" s="9">
        <v>228.5</v>
      </c>
      <c r="J549" s="10">
        <f>I549/F549</f>
        <v>0.24583109198493813</v>
      </c>
      <c r="K549" s="11">
        <v>28.5</v>
      </c>
      <c r="L549" s="12">
        <f>K549/F549</f>
        <v>3.0661646046261429E-2</v>
      </c>
      <c r="M549" s="9">
        <v>124</v>
      </c>
      <c r="N549" s="16">
        <f>M549/F549</f>
        <v>0.13340505648197956</v>
      </c>
      <c r="O549" s="15">
        <f>(G549+I549+K549)*0.3/F549+M549*0.1/F549</f>
        <v>0.16713286713286712</v>
      </c>
      <c r="P549" s="36">
        <f>43000000*(O549*F549)/SUMPRODUCT($F$4:$F$964,$O$4:$O$964)</f>
        <v>72874.526169122953</v>
      </c>
      <c r="Q549" s="36">
        <f>P549/F549</f>
        <v>78.401857094268905</v>
      </c>
      <c r="R549" s="15">
        <f>(0.3*IF(H549&lt;=$H$968,H549*F549,$H$968*F549)+0.3*IF(J549&lt;=$J$968,J549*F549,$J$968*F549)+0.3*IF(L549&lt;$L$968,L549*F549,$L$968*F549)+0.1*IF(N549&lt;$N$968,N549*F549,$N$968*F549))/F549</f>
        <v>0.16713286713286712</v>
      </c>
      <c r="S549" s="37">
        <f>43000000*(R549*F549)/SUMPRODUCT($R$4:$R$964,$F$4:$F$964)</f>
        <v>74870.990756832733</v>
      </c>
      <c r="T549" s="38">
        <f>S549/F549</f>
        <v>80.549747990137419</v>
      </c>
      <c r="U549" s="38">
        <f>43000000*F549/SUM($F$4:$F$964)</f>
        <v>92096.501031141626</v>
      </c>
      <c r="V549" s="38">
        <f t="shared" si="25"/>
        <v>17225.510274308894</v>
      </c>
      <c r="W549" s="38">
        <f t="shared" si="26"/>
        <v>18.532017508670407</v>
      </c>
    </row>
    <row r="550" spans="1:23" x14ac:dyDescent="0.25">
      <c r="A550" s="7" t="s">
        <v>1218</v>
      </c>
      <c r="B550" s="7" t="s">
        <v>1219</v>
      </c>
      <c r="C550" s="7" t="s">
        <v>255</v>
      </c>
      <c r="D550" s="8">
        <v>3920</v>
      </c>
      <c r="E550" s="8" t="s">
        <v>500</v>
      </c>
      <c r="F550" s="9">
        <v>696</v>
      </c>
      <c r="G550" s="9">
        <v>170</v>
      </c>
      <c r="H550" s="10">
        <f t="shared" si="24"/>
        <v>0.2442528735632184</v>
      </c>
      <c r="I550" s="9">
        <v>193</v>
      </c>
      <c r="J550" s="10">
        <f>I550/F550</f>
        <v>0.27729885057471265</v>
      </c>
      <c r="K550" s="11">
        <v>13</v>
      </c>
      <c r="L550" s="12">
        <f>K550/F550</f>
        <v>1.8678160919540231E-2</v>
      </c>
      <c r="M550" s="9">
        <v>34</v>
      </c>
      <c r="N550" s="16">
        <f>M550/F550</f>
        <v>4.8850574712643681E-2</v>
      </c>
      <c r="O550" s="15">
        <f>(G550+I550+K550)*0.3/F550+M550*0.1/F550</f>
        <v>0.16695402298850573</v>
      </c>
      <c r="P550" s="36">
        <f>43000000*(O550*F550)/SUMPRODUCT($F$4:$F$964,$O$4:$O$964)</f>
        <v>54509.301196344291</v>
      </c>
      <c r="Q550" s="36">
        <f>P550/F550</f>
        <v>78.317961489000425</v>
      </c>
      <c r="R550" s="15">
        <f>(0.3*IF(H550&lt;=$H$968,H550*F550,$H$968*F550)+0.3*IF(J550&lt;=$J$968,J550*F550,$J$968*F550)+0.3*IF(L550&lt;$L$968,L550*F550,$L$968*F550)+0.1*IF(N550&lt;$N$968,N550*F550,$N$968*F550))/F550</f>
        <v>0.16695402298850578</v>
      </c>
      <c r="S550" s="37">
        <f>43000000*(R550*F550)/SUMPRODUCT($R$4:$R$964,$F$4:$F$964)</f>
        <v>56002.633575435881</v>
      </c>
      <c r="T550" s="38">
        <f>S550/F550</f>
        <v>80.463553987695235</v>
      </c>
      <c r="U550" s="38">
        <f>43000000*F550/SUM($F$4:$F$964)</f>
        <v>68960.908787170061</v>
      </c>
      <c r="V550" s="38">
        <f t="shared" si="25"/>
        <v>12958.275211734181</v>
      </c>
      <c r="W550" s="38">
        <f t="shared" si="26"/>
        <v>18.618211511112591</v>
      </c>
    </row>
    <row r="551" spans="1:23" x14ac:dyDescent="0.25">
      <c r="A551" s="7" t="s">
        <v>1220</v>
      </c>
      <c r="B551" s="7" t="s">
        <v>1221</v>
      </c>
      <c r="C551" s="7" t="s">
        <v>798</v>
      </c>
      <c r="D551" s="8">
        <v>9000</v>
      </c>
      <c r="E551" s="8" t="s">
        <v>66</v>
      </c>
      <c r="F551" s="9">
        <v>556</v>
      </c>
      <c r="G551" s="9">
        <v>92</v>
      </c>
      <c r="H551" s="10">
        <f t="shared" si="24"/>
        <v>0.16546762589928057</v>
      </c>
      <c r="I551" s="9">
        <v>133</v>
      </c>
      <c r="J551" s="10">
        <f>I551/F551</f>
        <v>0.23920863309352519</v>
      </c>
      <c r="K551" s="11">
        <v>40</v>
      </c>
      <c r="L551" s="12">
        <f>K551/F551</f>
        <v>7.1942446043165464E-2</v>
      </c>
      <c r="M551" s="9">
        <v>133</v>
      </c>
      <c r="N551" s="16">
        <f>M551/F551</f>
        <v>0.23920863309352519</v>
      </c>
      <c r="O551" s="15">
        <f>(G551+I551+K551)*0.3/F551+M551*0.1/F551</f>
        <v>0.1669064748201439</v>
      </c>
      <c r="P551" s="36">
        <f>43000000*(O551*F551)/SUMPRODUCT($F$4:$F$964,$O$4:$O$964)</f>
        <v>43532.385120660518</v>
      </c>
      <c r="Q551" s="36">
        <f>P551/F551</f>
        <v>78.295656691835461</v>
      </c>
      <c r="R551" s="15">
        <f>(0.3*IF(H551&lt;=$H$968,H551*F551,$H$968*F551)+0.3*IF(J551&lt;=$J$968,J551*F551,$J$968*F551)+0.3*IF(L551&lt;$L$968,L551*F551,$L$968*F551)+0.1*IF(N551&lt;$N$968,N551*F551,$N$968*F551))/F551</f>
        <v>0.16690647482014387</v>
      </c>
      <c r="S551" s="37">
        <f>43000000*(R551*F551)/SUMPRODUCT($R$4:$R$964,$F$4:$F$964)</f>
        <v>44724.994800348097</v>
      </c>
      <c r="T551" s="38">
        <f>S551/F551</f>
        <v>80.44063813012248</v>
      </c>
      <c r="U551" s="38">
        <f>43000000*F551/SUM($F$4:$F$964)</f>
        <v>55089.461617337001</v>
      </c>
      <c r="V551" s="38">
        <f t="shared" si="25"/>
        <v>10364.466816988905</v>
      </c>
      <c r="W551" s="38">
        <f t="shared" si="26"/>
        <v>18.641127368685346</v>
      </c>
    </row>
    <row r="552" spans="1:23" x14ac:dyDescent="0.25">
      <c r="A552" s="7" t="s">
        <v>1189</v>
      </c>
      <c r="B552" s="7" t="s">
        <v>1222</v>
      </c>
      <c r="C552" s="7" t="s">
        <v>766</v>
      </c>
      <c r="D552" s="8">
        <v>1800</v>
      </c>
      <c r="E552" s="8" t="s">
        <v>146</v>
      </c>
      <c r="F552" s="9">
        <v>342</v>
      </c>
      <c r="G552" s="9">
        <v>26</v>
      </c>
      <c r="H552" s="10">
        <f t="shared" si="24"/>
        <v>7.6023391812865493E-2</v>
      </c>
      <c r="I552" s="9">
        <v>61</v>
      </c>
      <c r="J552" s="10">
        <f>I552/F552</f>
        <v>0.17836257309941519</v>
      </c>
      <c r="K552" s="11">
        <v>50</v>
      </c>
      <c r="L552" s="12">
        <f>K552/F552</f>
        <v>0.14619883040935672</v>
      </c>
      <c r="M552" s="9">
        <v>159</v>
      </c>
      <c r="N552" s="16">
        <f>M552/F552</f>
        <v>0.46491228070175439</v>
      </c>
      <c r="O552" s="15">
        <f>(G552+I552+K552)*0.3/F552+M552*0.1/F552</f>
        <v>0.16666666666666666</v>
      </c>
      <c r="P552" s="36">
        <f>43000000*(O552*F552)/SUMPRODUCT($F$4:$F$964,$O$4:$O$964)</f>
        <v>26738.641722819495</v>
      </c>
      <c r="Q552" s="36">
        <f>P552/F552</f>
        <v>78.183162932220739</v>
      </c>
      <c r="R552" s="15">
        <f>(0.3*IF(H552&lt;=$H$968,H552*F552,$H$968*F552)+0.3*IF(J552&lt;=$J$968,J552*F552,$J$968*F552)+0.3*IF(L552&lt;$L$968,L552*F552,$L$968*F552)+0.1*IF(N552&lt;$N$968,N552*F552,$N$968*F552))/F552</f>
        <v>0.16666666666666666</v>
      </c>
      <c r="S552" s="37">
        <f>43000000*(R552*F552)/SUMPRODUCT($R$4:$R$964,$F$4:$F$964)</f>
        <v>27471.171375213809</v>
      </c>
      <c r="T552" s="38">
        <f>S552/F552</f>
        <v>80.325062500625179</v>
      </c>
      <c r="U552" s="38">
        <f>43000000*F552/SUM($F$4:$F$964)</f>
        <v>33885.963800592188</v>
      </c>
      <c r="V552" s="38">
        <f t="shared" si="25"/>
        <v>6414.7924253783785</v>
      </c>
      <c r="W552" s="38">
        <f t="shared" si="26"/>
        <v>18.756702998182647</v>
      </c>
    </row>
    <row r="553" spans="1:23" x14ac:dyDescent="0.25">
      <c r="A553" s="7" t="s">
        <v>1223</v>
      </c>
      <c r="B553" s="7" t="s">
        <v>735</v>
      </c>
      <c r="C553" s="7" t="s">
        <v>1224</v>
      </c>
      <c r="D553" s="8">
        <v>3680</v>
      </c>
      <c r="E553" s="8" t="s">
        <v>737</v>
      </c>
      <c r="F553" s="9">
        <v>135</v>
      </c>
      <c r="G553" s="9">
        <v>17</v>
      </c>
      <c r="H553" s="10">
        <f t="shared" si="24"/>
        <v>0.12592592592592591</v>
      </c>
      <c r="I553" s="9">
        <v>45</v>
      </c>
      <c r="J553" s="10">
        <f>I553/F553</f>
        <v>0.33333333333333331</v>
      </c>
      <c r="K553" s="11">
        <v>10</v>
      </c>
      <c r="L553" s="12">
        <f>K553/F553</f>
        <v>7.407407407407407E-2</v>
      </c>
      <c r="M553" s="9">
        <v>9</v>
      </c>
      <c r="N553" s="16">
        <f>M553/F553</f>
        <v>6.6666666666666666E-2</v>
      </c>
      <c r="O553" s="15">
        <f>(G553+I553+K553)*0.3/F553+M553*0.1/F553</f>
        <v>0.16666666666666663</v>
      </c>
      <c r="P553" s="36">
        <f>43000000*(O553*F553)/SUMPRODUCT($F$4:$F$964,$O$4:$O$964)</f>
        <v>10554.726995849798</v>
      </c>
      <c r="Q553" s="36">
        <f>P553/F553</f>
        <v>78.183162932220725</v>
      </c>
      <c r="R553" s="15">
        <f>(0.3*IF(H553&lt;=$H$968,H553*F553,$H$968*F553)+0.3*IF(J553&lt;=$J$968,J553*F553,$J$968*F553)+0.3*IF(L553&lt;$L$968,L553*F553,$L$968*F553)+0.1*IF(N553&lt;$N$968,N553*F553,$N$968*F553))/F553</f>
        <v>0.16666666666666666</v>
      </c>
      <c r="S553" s="37">
        <f>43000000*(R553*F553)/SUMPRODUCT($R$4:$R$964,$F$4:$F$964)</f>
        <v>10843.883437584398</v>
      </c>
      <c r="T553" s="38">
        <f>S553/F553</f>
        <v>80.325062500625165</v>
      </c>
      <c r="U553" s="38">
        <f>43000000*F553/SUM($F$4:$F$964)</f>
        <v>13376.038342339021</v>
      </c>
      <c r="V553" s="38">
        <f t="shared" si="25"/>
        <v>2532.1549047546232</v>
      </c>
      <c r="W553" s="38">
        <f t="shared" si="26"/>
        <v>18.756702998182661</v>
      </c>
    </row>
    <row r="554" spans="1:23" x14ac:dyDescent="0.25">
      <c r="A554" s="7" t="s">
        <v>1225</v>
      </c>
      <c r="B554" s="7" t="s">
        <v>78</v>
      </c>
      <c r="C554" s="7" t="s">
        <v>44</v>
      </c>
      <c r="D554" s="8">
        <v>3990</v>
      </c>
      <c r="E554" s="8" t="s">
        <v>1226</v>
      </c>
      <c r="F554" s="9">
        <v>678</v>
      </c>
      <c r="G554" s="9">
        <v>154</v>
      </c>
      <c r="H554" s="10">
        <f t="shared" si="24"/>
        <v>0.22713864306784662</v>
      </c>
      <c r="I554" s="9">
        <v>205</v>
      </c>
      <c r="J554" s="10">
        <f>I554/F554</f>
        <v>0.30235988200589969</v>
      </c>
      <c r="K554" s="11">
        <v>11</v>
      </c>
      <c r="L554" s="12">
        <f>K554/F554</f>
        <v>1.6224188790560472E-2</v>
      </c>
      <c r="M554" s="9">
        <v>18</v>
      </c>
      <c r="N554" s="16">
        <f>M554/F554</f>
        <v>2.6548672566371681E-2</v>
      </c>
      <c r="O554" s="15">
        <f>(G554+I554+K554)*0.3/F554+M554*0.1/F554</f>
        <v>0.1663716814159292</v>
      </c>
      <c r="P554" s="36">
        <f>43000000*(O554*F554)/SUMPRODUCT($F$4:$F$964,$O$4:$O$964)</f>
        <v>52914.364672527001</v>
      </c>
      <c r="Q554" s="36">
        <f>P554/F554</f>
        <v>78.044785652694685</v>
      </c>
      <c r="R554" s="15">
        <f>(0.3*IF(H554&lt;=$H$968,H554*F554,$H$968*F554)+0.3*IF(J554&lt;=$J$968,J554*F554,$J$968*F554)+0.3*IF(L554&lt;$L$968,L554*F554,$L$968*F554)+0.1*IF(N554&lt;$N$968,N554*F554,$N$968*F554))/F554</f>
        <v>0.16637168141592917</v>
      </c>
      <c r="S554" s="37">
        <f>43000000*(R554*F554)/SUMPRODUCT($R$4:$R$964,$F$4:$F$964)</f>
        <v>54364.002300423112</v>
      </c>
      <c r="T554" s="38">
        <f>S554/F554</f>
        <v>80.182894248411671</v>
      </c>
      <c r="U554" s="38">
        <f>43000000*F554/SUM($F$4:$F$964)</f>
        <v>67177.437008191526</v>
      </c>
      <c r="V554" s="38">
        <f t="shared" si="25"/>
        <v>12813.434707768414</v>
      </c>
      <c r="W554" s="38">
        <f t="shared" si="26"/>
        <v>18.898871250396155</v>
      </c>
    </row>
    <row r="555" spans="1:23" x14ac:dyDescent="0.25">
      <c r="A555" s="7" t="s">
        <v>1227</v>
      </c>
      <c r="B555" s="7" t="s">
        <v>1144</v>
      </c>
      <c r="C555" s="7" t="s">
        <v>408</v>
      </c>
      <c r="D555" s="8">
        <v>1500</v>
      </c>
      <c r="E555" s="8" t="s">
        <v>387</v>
      </c>
      <c r="F555" s="9">
        <v>528</v>
      </c>
      <c r="G555" s="9">
        <v>70</v>
      </c>
      <c r="H555" s="10">
        <f t="shared" si="24"/>
        <v>0.13257575757575757</v>
      </c>
      <c r="I555" s="9">
        <v>109</v>
      </c>
      <c r="J555" s="10">
        <f>I555/F555</f>
        <v>0.20643939393939395</v>
      </c>
      <c r="K555" s="11">
        <v>86</v>
      </c>
      <c r="L555" s="12">
        <f>K555/F555</f>
        <v>0.16287878787878787</v>
      </c>
      <c r="M555" s="9">
        <v>83</v>
      </c>
      <c r="N555" s="16">
        <f>M555/F555</f>
        <v>0.1571969696969697</v>
      </c>
      <c r="O555" s="15">
        <f>(G555+I555+K555)*0.3/F555+M555*0.1/F555</f>
        <v>0.16628787878787879</v>
      </c>
      <c r="P555" s="36">
        <f>43000000*(O555*F555)/SUMPRODUCT($F$4:$F$964,$O$4:$O$964)</f>
        <v>41186.890232693884</v>
      </c>
      <c r="Q555" s="36">
        <f>P555/F555</f>
        <v>78.005473925556601</v>
      </c>
      <c r="R555" s="15">
        <f>(0.3*IF(H555&lt;=$H$968,H555*F555,$H$968*F555)+0.3*IF(J555&lt;=$J$968,J555*F555,$J$968*F555)+0.3*IF(L555&lt;$L$968,L555*F555,$L$968*F555)+0.1*IF(N555&lt;$N$968,N555*F555,$N$968*F555))/F555</f>
        <v>0.16628787878787879</v>
      </c>
      <c r="S555" s="37">
        <f>43000000*(R555*F555)/SUMPRODUCT($R$4:$R$964,$F$4:$F$964)</f>
        <v>42315.242925329345</v>
      </c>
      <c r="T555" s="38">
        <f>S555/F555</f>
        <v>80.142505540396485</v>
      </c>
      <c r="U555" s="38">
        <f>43000000*F555/SUM($F$4:$F$964)</f>
        <v>52315.172183370392</v>
      </c>
      <c r="V555" s="38">
        <f t="shared" si="25"/>
        <v>9999.9292580410474</v>
      </c>
      <c r="W555" s="38">
        <f t="shared" si="26"/>
        <v>18.939259958411341</v>
      </c>
    </row>
    <row r="556" spans="1:23" x14ac:dyDescent="0.25">
      <c r="A556" s="7" t="s">
        <v>1228</v>
      </c>
      <c r="B556" s="7" t="s">
        <v>938</v>
      </c>
      <c r="C556" s="7" t="s">
        <v>97</v>
      </c>
      <c r="D556" s="8">
        <v>2180</v>
      </c>
      <c r="E556" s="8" t="s">
        <v>16</v>
      </c>
      <c r="F556" s="9">
        <v>322</v>
      </c>
      <c r="G556" s="9">
        <v>52</v>
      </c>
      <c r="H556" s="10">
        <f t="shared" si="24"/>
        <v>0.16149068322981366</v>
      </c>
      <c r="I556" s="9">
        <v>63</v>
      </c>
      <c r="J556" s="10">
        <f>I556/F556</f>
        <v>0.19565217391304349</v>
      </c>
      <c r="K556" s="11">
        <v>28</v>
      </c>
      <c r="L556" s="12">
        <f>K556/F556</f>
        <v>8.6956521739130432E-2</v>
      </c>
      <c r="M556" s="9">
        <v>106</v>
      </c>
      <c r="N556" s="16">
        <f>M556/F556</f>
        <v>0.32919254658385094</v>
      </c>
      <c r="O556" s="15">
        <f>(G556+I556+K556)*0.3/F556+M556*0.1/F556</f>
        <v>0.16614906832298137</v>
      </c>
      <c r="P556" s="36">
        <f>43000000*(O556*F556)/SUMPRODUCT($F$4:$F$964,$O$4:$O$964)</f>
        <v>25096.795301242859</v>
      </c>
      <c r="Q556" s="36">
        <f>P556/F556</f>
        <v>77.94035807839397</v>
      </c>
      <c r="R556" s="15">
        <f>(0.3*IF(H556&lt;=$H$968,H556*F556,$H$968*F556)+0.3*IF(J556&lt;=$J$968,J556*F556,$J$968*F556)+0.3*IF(L556&lt;$L$968,L556*F556,$L$968*F556)+0.1*IF(N556&lt;$N$968,N556*F556,$N$968*F556))/F556</f>
        <v>0.16614906832298137</v>
      </c>
      <c r="S556" s="37">
        <f>43000000*(R556*F556)/SUMPRODUCT($R$4:$R$964,$F$4:$F$964)</f>
        <v>25784.345062700682</v>
      </c>
      <c r="T556" s="38">
        <f>S556/F556</f>
        <v>80.075605784784727</v>
      </c>
      <c r="U556" s="38">
        <f>43000000*F556/SUM($F$4:$F$964)</f>
        <v>31904.328490616033</v>
      </c>
      <c r="V556" s="38">
        <f t="shared" si="25"/>
        <v>6119.9834279153511</v>
      </c>
      <c r="W556" s="38">
        <f t="shared" si="26"/>
        <v>19.006159714023099</v>
      </c>
    </row>
    <row r="557" spans="1:23" x14ac:dyDescent="0.25">
      <c r="A557" s="7" t="s">
        <v>1229</v>
      </c>
      <c r="B557" s="7" t="s">
        <v>1202</v>
      </c>
      <c r="C557" s="7" t="s">
        <v>464</v>
      </c>
      <c r="D557" s="8">
        <v>2920</v>
      </c>
      <c r="E557" s="8" t="s">
        <v>1204</v>
      </c>
      <c r="F557" s="9">
        <v>767</v>
      </c>
      <c r="G557" s="9">
        <v>175</v>
      </c>
      <c r="H557" s="10">
        <f t="shared" si="24"/>
        <v>0.22816166883963493</v>
      </c>
      <c r="I557" s="9">
        <v>189</v>
      </c>
      <c r="J557" s="10">
        <f>I557/F557</f>
        <v>0.24641460234680573</v>
      </c>
      <c r="K557" s="11">
        <v>15</v>
      </c>
      <c r="L557" s="12">
        <f>K557/F557</f>
        <v>1.955671447196871E-2</v>
      </c>
      <c r="M557" s="9">
        <v>136</v>
      </c>
      <c r="N557" s="16">
        <f>M557/F557</f>
        <v>0.17731421121251631</v>
      </c>
      <c r="O557" s="15">
        <f>(G557+I557+K557)*0.3/F557+M557*0.1/F557</f>
        <v>0.16597131681877447</v>
      </c>
      <c r="P557" s="36">
        <f>43000000*(O557*F557)/SUMPRODUCT($F$4:$F$964,$O$4:$O$964)</f>
        <v>59716.299847630216</v>
      </c>
      <c r="Q557" s="36">
        <f>P557/F557</f>
        <v>77.856975029504852</v>
      </c>
      <c r="R557" s="15">
        <f>(0.3*IF(H557&lt;=$H$968,H557*F557,$H$968*F557)+0.3*IF(J557&lt;=$J$968,J557*F557,$J$968*F557)+0.3*IF(L557&lt;$L$968,L557*F557,$L$968*F557)+0.1*IF(N557&lt;$N$968,N557*F557,$N$968*F557))/F557</f>
        <v>0.16597131681877442</v>
      </c>
      <c r="S557" s="37">
        <f>43000000*(R557*F557)/SUMPRODUCT($R$4:$R$964,$F$4:$F$964)</f>
        <v>61352.282737977497</v>
      </c>
      <c r="T557" s="38">
        <f>S557/F557</f>
        <v>79.989938380674701</v>
      </c>
      <c r="U557" s="38">
        <f>43000000*F557/SUM($F$4:$F$964)</f>
        <v>75995.714137585397</v>
      </c>
      <c r="V557" s="38">
        <f t="shared" si="25"/>
        <v>14643.4313996079</v>
      </c>
      <c r="W557" s="38">
        <f t="shared" si="26"/>
        <v>19.091827118133125</v>
      </c>
    </row>
    <row r="558" spans="1:23" x14ac:dyDescent="0.25">
      <c r="A558" s="7" t="s">
        <v>1230</v>
      </c>
      <c r="B558" s="7" t="s">
        <v>1231</v>
      </c>
      <c r="C558" s="7" t="s">
        <v>1232</v>
      </c>
      <c r="D558" s="20">
        <v>3512</v>
      </c>
      <c r="E558" s="20" t="s">
        <v>380</v>
      </c>
      <c r="F558" s="9">
        <v>651</v>
      </c>
      <c r="G558" s="9">
        <v>131</v>
      </c>
      <c r="H558" s="10">
        <f t="shared" si="24"/>
        <v>0.20122887864823349</v>
      </c>
      <c r="I558" s="9">
        <v>178</v>
      </c>
      <c r="J558" s="10">
        <f>I558/F558</f>
        <v>0.27342549923195086</v>
      </c>
      <c r="K558" s="11">
        <v>15</v>
      </c>
      <c r="L558" s="12">
        <f>K558/F558</f>
        <v>2.3041474654377881E-2</v>
      </c>
      <c r="M558" s="9">
        <v>106</v>
      </c>
      <c r="N558" s="16">
        <f>M558/F558</f>
        <v>0.16282642089093702</v>
      </c>
      <c r="O558" s="15">
        <f>(G558+I558+K558)*0.3/F558+M558*0.1/F558</f>
        <v>0.16559139784946236</v>
      </c>
      <c r="P558" s="36">
        <f>43000000*(O558*F558)/SUMPRODUCT($F$4:$F$964,$O$4:$O$964)</f>
        <v>50568.869784560375</v>
      </c>
      <c r="Q558" s="36">
        <f>P558/F558</f>
        <v>77.678755429432215</v>
      </c>
      <c r="R558" s="15">
        <f>(0.3*IF(H558&lt;=$H$968,H558*F558,$H$968*F558)+0.3*IF(J558&lt;=$J$968,J558*F558,$J$968*F558)+0.3*IF(L558&lt;$L$968,L558*F558,$L$968*F558)+0.1*IF(N558&lt;$N$968,N558*F558,$N$968*F558))/F558</f>
        <v>0.16559139784946234</v>
      </c>
      <c r="S558" s="37">
        <f>43000000*(R558*F558)/SUMPRODUCT($R$4:$R$964,$F$4:$F$964)</f>
        <v>51954.250425404352</v>
      </c>
      <c r="T558" s="38">
        <f>S558/F558</f>
        <v>79.806836290943707</v>
      </c>
      <c r="U558" s="38">
        <f>43000000*F558/SUM($F$4:$F$964)</f>
        <v>64502.229339723723</v>
      </c>
      <c r="V558" s="38">
        <f t="shared" si="25"/>
        <v>12547.97891431937</v>
      </c>
      <c r="W558" s="38">
        <f t="shared" si="26"/>
        <v>19.274929207864119</v>
      </c>
    </row>
    <row r="559" spans="1:23" x14ac:dyDescent="0.25">
      <c r="A559" s="7" t="s">
        <v>1233</v>
      </c>
      <c r="B559" s="7" t="s">
        <v>396</v>
      </c>
      <c r="C559" s="7" t="s">
        <v>1137</v>
      </c>
      <c r="D559" s="8">
        <v>3800</v>
      </c>
      <c r="E559" s="8" t="s">
        <v>547</v>
      </c>
      <c r="F559" s="9">
        <v>800</v>
      </c>
      <c r="G559" s="9">
        <v>156</v>
      </c>
      <c r="H559" s="10">
        <f t="shared" si="24"/>
        <v>0.19500000000000001</v>
      </c>
      <c r="I559" s="9">
        <v>213</v>
      </c>
      <c r="J559" s="10">
        <f>I559/F559</f>
        <v>0.26624999999999999</v>
      </c>
      <c r="K559" s="11">
        <v>24</v>
      </c>
      <c r="L559" s="12">
        <f>K559/F559</f>
        <v>0.03</v>
      </c>
      <c r="M559" s="9">
        <v>143</v>
      </c>
      <c r="N559" s="16">
        <f>M559/F559</f>
        <v>0.17874999999999999</v>
      </c>
      <c r="O559" s="15">
        <f>(G559+I559+K559)*0.3/F559+M559*0.1/F559</f>
        <v>0.16524999999999998</v>
      </c>
      <c r="P559" s="36">
        <f>43000000*(O559*F559)/SUMPRODUCT($F$4:$F$964,$O$4:$O$964)</f>
        <v>62014.884837837482</v>
      </c>
      <c r="Q559" s="36">
        <f>P559/F559</f>
        <v>77.518606047296856</v>
      </c>
      <c r="R559" s="15">
        <f>(0.3*IF(H559&lt;=$H$968,H559*F559,$H$968*F559)+0.3*IF(J559&lt;=$J$968,J559*F559,$J$968*F559)+0.3*IF(L559&lt;$L$968,L559*F559,$L$968*F559)+0.1*IF(N559&lt;$N$968,N559*F559,$N$968*F559))/F559</f>
        <v>0.16524999999999998</v>
      </c>
      <c r="S559" s="37">
        <f>43000000*(R559*F559)/SUMPRODUCT($R$4:$R$964,$F$4:$F$964)</f>
        <v>63713.839575495876</v>
      </c>
      <c r="T559" s="38">
        <f>S559/F559</f>
        <v>79.642299469369846</v>
      </c>
      <c r="U559" s="38">
        <f>43000000*F559/SUM($F$4:$F$964)</f>
        <v>79265.41239904605</v>
      </c>
      <c r="V559" s="38">
        <f t="shared" si="25"/>
        <v>15551.572823550174</v>
      </c>
      <c r="W559" s="38">
        <f t="shared" si="26"/>
        <v>19.43946602943798</v>
      </c>
    </row>
    <row r="560" spans="1:23" x14ac:dyDescent="0.25">
      <c r="A560" s="7" t="s">
        <v>1234</v>
      </c>
      <c r="B560" s="7" t="s">
        <v>1235</v>
      </c>
      <c r="C560" s="7" t="s">
        <v>223</v>
      </c>
      <c r="D560" s="8">
        <v>2440</v>
      </c>
      <c r="E560" s="8" t="s">
        <v>733</v>
      </c>
      <c r="F560" s="9">
        <v>637</v>
      </c>
      <c r="G560" s="9">
        <v>139</v>
      </c>
      <c r="H560" s="10">
        <f t="shared" si="24"/>
        <v>0.21821036106750394</v>
      </c>
      <c r="I560" s="9">
        <v>177</v>
      </c>
      <c r="J560" s="10">
        <f>I560/F560</f>
        <v>0.27786499215070642</v>
      </c>
      <c r="K560" s="11">
        <v>19</v>
      </c>
      <c r="L560" s="12">
        <f>K560/F560</f>
        <v>2.9827315541601257E-2</v>
      </c>
      <c r="M560" s="9">
        <v>47</v>
      </c>
      <c r="N560" s="16">
        <f>M560/F560</f>
        <v>7.378335949764521E-2</v>
      </c>
      <c r="O560" s="15">
        <f>(G560+I560+K560)*0.3/F560+M560*0.1/F560</f>
        <v>0.16514913657770802</v>
      </c>
      <c r="P560" s="36">
        <f>43000000*(O560*F560)/SUMPRODUCT($F$4:$F$964,$O$4:$O$964)</f>
        <v>49349.212442817741</v>
      </c>
      <c r="Q560" s="36">
        <f>P560/F560</f>
        <v>77.471291119023135</v>
      </c>
      <c r="R560" s="15">
        <f>(0.3*IF(H560&lt;=$H$968,H560*F560,$H$968*F560)+0.3*IF(J560&lt;=$J$968,J560*F560,$J$968*F560)+0.3*IF(L560&lt;$L$968,L560*F560,$L$968*F560)+0.1*IF(N560&lt;$N$968,N560*F560,$N$968*F560))/F560</f>
        <v>0.16514913657770802</v>
      </c>
      <c r="S560" s="37">
        <f>43000000*(R560*F560)/SUMPRODUCT($R$4:$R$964,$F$4:$F$964)</f>
        <v>50701.179450394622</v>
      </c>
      <c r="T560" s="38">
        <f>S560/F560</f>
        <v>79.593688305172094</v>
      </c>
      <c r="U560" s="38">
        <f>43000000*F560/SUM($F$4:$F$964)</f>
        <v>63115.084622740418</v>
      </c>
      <c r="V560" s="38">
        <f t="shared" si="25"/>
        <v>12413.905172345796</v>
      </c>
      <c r="W560" s="38">
        <f t="shared" si="26"/>
        <v>19.488077193635732</v>
      </c>
    </row>
    <row r="561" spans="1:23" x14ac:dyDescent="0.25">
      <c r="A561" s="7" t="s">
        <v>1236</v>
      </c>
      <c r="B561" s="7" t="s">
        <v>249</v>
      </c>
      <c r="C561" s="7" t="s">
        <v>250</v>
      </c>
      <c r="D561" s="8">
        <v>8500</v>
      </c>
      <c r="E561" s="8" t="s">
        <v>190</v>
      </c>
      <c r="F561" s="9">
        <v>662</v>
      </c>
      <c r="G561" s="9">
        <v>110</v>
      </c>
      <c r="H561" s="10">
        <f t="shared" si="24"/>
        <v>0.16616314199395771</v>
      </c>
      <c r="I561" s="9">
        <v>150</v>
      </c>
      <c r="J561" s="10">
        <f>I561/F561</f>
        <v>0.22658610271903323</v>
      </c>
      <c r="K561" s="11">
        <v>64</v>
      </c>
      <c r="L561" s="12">
        <f>K561/F561</f>
        <v>9.6676737160120846E-2</v>
      </c>
      <c r="M561" s="9">
        <v>121</v>
      </c>
      <c r="N561" s="16">
        <f>M561/F561</f>
        <v>0.18277945619335348</v>
      </c>
      <c r="O561" s="15">
        <f>(G561+I561+K561)*0.3/F561+M561*0.1/F561</f>
        <v>0.16510574018126889</v>
      </c>
      <c r="P561" s="36">
        <f>43000000*(O561*F561)/SUMPRODUCT($F$4:$F$964,$O$4:$O$964)</f>
        <v>51272.518250950372</v>
      </c>
      <c r="Q561" s="36">
        <f>P561/F561</f>
        <v>77.450933913822311</v>
      </c>
      <c r="R561" s="15">
        <f>(0.3*IF(H561&lt;=$H$968,H561*F561,$H$968*F561)+0.3*IF(J561&lt;=$J$968,J561*F561,$J$968*F561)+0.3*IF(L561&lt;$L$968,L561*F561,$L$968*F561)+0.1*IF(N561&lt;$N$968,N561*F561,$N$968*F561))/F561</f>
        <v>0.16510574018126889</v>
      </c>
      <c r="S561" s="37">
        <f>43000000*(R561*F561)/SUMPRODUCT($R$4:$R$964,$F$4:$F$964)</f>
        <v>52677.175987909999</v>
      </c>
      <c r="T561" s="38">
        <f>S561/F561</f>
        <v>79.572773395634442</v>
      </c>
      <c r="U561" s="38">
        <f>43000000*F561/SUM($F$4:$F$964)</f>
        <v>65592.128760210602</v>
      </c>
      <c r="V561" s="38">
        <f t="shared" si="25"/>
        <v>12914.952772300603</v>
      </c>
      <c r="W561" s="38">
        <f t="shared" si="26"/>
        <v>19.508992103173384</v>
      </c>
    </row>
    <row r="562" spans="1:23" x14ac:dyDescent="0.25">
      <c r="A562" s="7" t="s">
        <v>1237</v>
      </c>
      <c r="B562" s="7" t="s">
        <v>1238</v>
      </c>
      <c r="C562" s="7" t="s">
        <v>798</v>
      </c>
      <c r="D562" s="8">
        <v>3290</v>
      </c>
      <c r="E562" s="8" t="s">
        <v>603</v>
      </c>
      <c r="F562" s="9">
        <v>263</v>
      </c>
      <c r="G562" s="9">
        <v>48</v>
      </c>
      <c r="H562" s="10">
        <f t="shared" si="24"/>
        <v>0.18250950570342206</v>
      </c>
      <c r="I562" s="9">
        <v>68</v>
      </c>
      <c r="J562" s="10">
        <f>I562/F562</f>
        <v>0.2585551330798479</v>
      </c>
      <c r="K562" s="11">
        <v>18</v>
      </c>
      <c r="L562" s="12">
        <f>K562/F562</f>
        <v>6.8441064638783272E-2</v>
      </c>
      <c r="M562" s="9">
        <v>32</v>
      </c>
      <c r="N562" s="16">
        <f>M562/F562</f>
        <v>0.12167300380228137</v>
      </c>
      <c r="O562" s="15">
        <f>(G562+I562+K562)*0.3/F562+M562*0.1/F562</f>
        <v>0.16501901140684411</v>
      </c>
      <c r="P562" s="36">
        <f>43000000*(O562*F562)/SUMPRODUCT($F$4:$F$964,$O$4:$O$964)</f>
        <v>20358.895627550282</v>
      </c>
      <c r="Q562" s="36">
        <f>P562/F562</f>
        <v>77.410249534411719</v>
      </c>
      <c r="R562" s="15">
        <f>(0.3*IF(H562&lt;=$H$968,H562*F562,$H$968*F562)+0.3*IF(J562&lt;=$J$968,J562*F562,$J$968*F562)+0.3*IF(L562&lt;$L$968,L562*F562,$L$968*F562)+0.1*IF(N562&lt;$N$968,N562*F562,$N$968*F562))/F562</f>
        <v>0.16501901140684411</v>
      </c>
      <c r="S562" s="37">
        <f>43000000*(R562*F562)/SUMPRODUCT($R$4:$R$964,$F$4:$F$964)</f>
        <v>20916.646275162795</v>
      </c>
      <c r="T562" s="38">
        <f>S562/F562</f>
        <v>79.530974430276785</v>
      </c>
      <c r="U562" s="38">
        <f>43000000*F562/SUM($F$4:$F$964)</f>
        <v>26058.50432618639</v>
      </c>
      <c r="V562" s="38">
        <f t="shared" si="25"/>
        <v>5141.8580510235952</v>
      </c>
      <c r="W562" s="38">
        <f t="shared" si="26"/>
        <v>19.550791068531041</v>
      </c>
    </row>
    <row r="563" spans="1:23" x14ac:dyDescent="0.25">
      <c r="A563" s="7" t="s">
        <v>676</v>
      </c>
      <c r="B563" s="7" t="s">
        <v>1239</v>
      </c>
      <c r="C563" s="7" t="s">
        <v>267</v>
      </c>
      <c r="D563" s="8">
        <v>9620</v>
      </c>
      <c r="E563" s="8" t="s">
        <v>1168</v>
      </c>
      <c r="F563" s="9">
        <v>488</v>
      </c>
      <c r="G563" s="9">
        <v>113</v>
      </c>
      <c r="H563" s="10">
        <f t="shared" si="24"/>
        <v>0.23155737704918034</v>
      </c>
      <c r="I563" s="9">
        <v>135</v>
      </c>
      <c r="J563" s="10">
        <f>I563/F563</f>
        <v>0.27663934426229508</v>
      </c>
      <c r="K563" s="11">
        <v>6</v>
      </c>
      <c r="L563" s="12">
        <f>K563/F563</f>
        <v>1.2295081967213115E-2</v>
      </c>
      <c r="M563" s="9">
        <v>42</v>
      </c>
      <c r="N563" s="16">
        <f>M563/F563</f>
        <v>8.6065573770491802E-2</v>
      </c>
      <c r="O563" s="15">
        <f>(G563+I563+K563)*0.3/F563+M563*0.1/F563</f>
        <v>0.16475409836065574</v>
      </c>
      <c r="P563" s="36">
        <f>43000000*(O563*F563)/SUMPRODUCT($F$4:$F$964,$O$4:$O$964)</f>
        <v>37715.557798503294</v>
      </c>
      <c r="Q563" s="36">
        <f>P563/F563</f>
        <v>77.285979095293641</v>
      </c>
      <c r="R563" s="15">
        <f>(0.3*IF(H563&lt;=$H$968,H563*F563,$H$968*F563)+0.3*IF(J563&lt;=$J$968,J563*F563,$J$968*F563)+0.3*IF(L563&lt;$L$968,L563*F563,$L$968*F563)+0.1*IF(N563&lt;$N$968,N563*F563,$N$968*F563))/F563</f>
        <v>0.16475409836065574</v>
      </c>
      <c r="S563" s="37">
        <f>43000000*(R563*F563)/SUMPRODUCT($R$4:$R$964,$F$4:$F$964)</f>
        <v>38748.810150301593</v>
      </c>
      <c r="T563" s="38">
        <f>S563/F563</f>
        <v>79.403299488322943</v>
      </c>
      <c r="U563" s="38">
        <f>43000000*F563/SUM($F$4:$F$964)</f>
        <v>48351.901563418091</v>
      </c>
      <c r="V563" s="38">
        <f t="shared" si="25"/>
        <v>9603.0914131164973</v>
      </c>
      <c r="W563" s="38">
        <f t="shared" si="26"/>
        <v>19.678466010484883</v>
      </c>
    </row>
    <row r="564" spans="1:23" x14ac:dyDescent="0.25">
      <c r="A564" s="7" t="s">
        <v>709</v>
      </c>
      <c r="B564" s="7" t="s">
        <v>1001</v>
      </c>
      <c r="C564" s="7" t="s">
        <v>1149</v>
      </c>
      <c r="D564" s="8">
        <v>8800</v>
      </c>
      <c r="E564" s="8" t="s">
        <v>234</v>
      </c>
      <c r="F564" s="9">
        <v>595</v>
      </c>
      <c r="G564" s="9">
        <v>126</v>
      </c>
      <c r="H564" s="10">
        <f t="shared" si="24"/>
        <v>0.21176470588235294</v>
      </c>
      <c r="I564" s="9">
        <v>169</v>
      </c>
      <c r="J564" s="10">
        <f>I564/F564</f>
        <v>0.28403361344537814</v>
      </c>
      <c r="K564" s="11">
        <v>16</v>
      </c>
      <c r="L564" s="12">
        <f>K564/F564</f>
        <v>2.689075630252101E-2</v>
      </c>
      <c r="M564" s="9">
        <v>47</v>
      </c>
      <c r="N564" s="16">
        <f>M564/F564</f>
        <v>7.8991596638655459E-2</v>
      </c>
      <c r="O564" s="15">
        <f>(G564+I564+K564)*0.3/F564+M564*0.1/F564</f>
        <v>0.16470588235294115</v>
      </c>
      <c r="P564" s="36">
        <f>43000000*(O564*F564)/SUMPRODUCT($F$4:$F$964,$O$4:$O$964)</f>
        <v>45971.699804145792</v>
      </c>
      <c r="Q564" s="36">
        <f>P564/F564</f>
        <v>77.263361015371075</v>
      </c>
      <c r="R564" s="15">
        <f>(0.3*IF(H564&lt;=$H$968,H564*F564,$H$968*F564)+0.3*IF(J564&lt;=$J$968,J564*F564,$J$968*F564)+0.3*IF(L564&lt;$L$968,L564*F564,$L$968*F564)+0.1*IF(N564&lt;$N$968,N564*F564,$N$968*F564))/F564</f>
        <v>0.16470588235294117</v>
      </c>
      <c r="S564" s="37">
        <f>43000000*(R564*F564)/SUMPRODUCT($R$4:$R$964,$F$4:$F$964)</f>
        <v>47231.136750367601</v>
      </c>
      <c r="T564" s="38">
        <f>S564/F564</f>
        <v>79.380061765323703</v>
      </c>
      <c r="U564" s="38">
        <f>43000000*F564/SUM($F$4:$F$964)</f>
        <v>58953.650471790497</v>
      </c>
      <c r="V564" s="38">
        <f t="shared" si="25"/>
        <v>11722.513721422896</v>
      </c>
      <c r="W564" s="38">
        <f t="shared" si="26"/>
        <v>19.701703733484123</v>
      </c>
    </row>
    <row r="565" spans="1:23" x14ac:dyDescent="0.25">
      <c r="A565" s="7" t="s">
        <v>1240</v>
      </c>
      <c r="B565" s="7" t="s">
        <v>1241</v>
      </c>
      <c r="C565" s="7" t="s">
        <v>221</v>
      </c>
      <c r="D565" s="8">
        <v>3400</v>
      </c>
      <c r="E565" s="8" t="s">
        <v>808</v>
      </c>
      <c r="F565" s="9">
        <v>296</v>
      </c>
      <c r="G565" s="9">
        <v>33</v>
      </c>
      <c r="H565" s="10">
        <f t="shared" si="24"/>
        <v>0.11148648648648649</v>
      </c>
      <c r="I565" s="9">
        <v>39</v>
      </c>
      <c r="J565" s="10">
        <f>I565/F565</f>
        <v>0.13175675675675674</v>
      </c>
      <c r="K565" s="11">
        <v>81</v>
      </c>
      <c r="L565" s="12">
        <f>K565/F565</f>
        <v>0.27364864864864863</v>
      </c>
      <c r="M565" s="9">
        <v>28</v>
      </c>
      <c r="N565" s="16">
        <f>M565/F565</f>
        <v>9.45945945945946E-2</v>
      </c>
      <c r="O565" s="15">
        <f>(G565+I565+K565)*0.3/F565+M565*0.1/F565</f>
        <v>0.16452702702702704</v>
      </c>
      <c r="P565" s="36">
        <f>43000000*(O565*F565)/SUMPRODUCT($F$4:$F$964,$O$4:$O$964)</f>
        <v>22845.120208794902</v>
      </c>
      <c r="Q565" s="36">
        <f>P565/F565</f>
        <v>77.17946016484764</v>
      </c>
      <c r="R565" s="15">
        <f>(0.3*IF(H565&lt;=$H$968,H565*F565,$H$968*F565)+0.3*IF(J565&lt;=$J$968,J565*F565,$J$968*F565)+0.3*IF(L565&lt;$L$968,L565*F565,$L$968*F565)+0.1*IF(N565&lt;$N$968,N565*F565,$N$968*F565))/F565</f>
        <v>0.16452702702702701</v>
      </c>
      <c r="S565" s="37">
        <f>43000000*(R565*F565)/SUMPRODUCT($R$4:$R$964,$F$4:$F$964)</f>
        <v>23470.983262682672</v>
      </c>
      <c r="T565" s="38">
        <f>S565/F565</f>
        <v>79.293862373927951</v>
      </c>
      <c r="U565" s="38">
        <f>43000000*F565/SUM($F$4:$F$964)</f>
        <v>29328.20258764704</v>
      </c>
      <c r="V565" s="38">
        <f t="shared" si="25"/>
        <v>5857.2193249643678</v>
      </c>
      <c r="W565" s="38">
        <f t="shared" si="26"/>
        <v>19.787903124879875</v>
      </c>
    </row>
    <row r="566" spans="1:23" x14ac:dyDescent="0.25">
      <c r="A566" s="7" t="s">
        <v>1242</v>
      </c>
      <c r="B566" s="7" t="s">
        <v>802</v>
      </c>
      <c r="C566" s="7" t="s">
        <v>267</v>
      </c>
      <c r="D566" s="8">
        <v>2018</v>
      </c>
      <c r="E566" s="8" t="s">
        <v>16</v>
      </c>
      <c r="F566" s="9">
        <v>334</v>
      </c>
      <c r="G566" s="9">
        <v>31</v>
      </c>
      <c r="H566" s="10">
        <f t="shared" si="24"/>
        <v>9.2814371257485026E-2</v>
      </c>
      <c r="I566" s="9">
        <v>82</v>
      </c>
      <c r="J566" s="10">
        <f>I566/F566</f>
        <v>0.24550898203592814</v>
      </c>
      <c r="K566" s="11">
        <v>28</v>
      </c>
      <c r="L566" s="12">
        <f>K566/F566</f>
        <v>8.3832335329341312E-2</v>
      </c>
      <c r="M566" s="9">
        <v>126</v>
      </c>
      <c r="N566" s="16">
        <f>M566/F566</f>
        <v>0.3772455089820359</v>
      </c>
      <c r="O566" s="15">
        <f>(G566+I566+K566)*0.3/F566+M566*0.1/F566</f>
        <v>0.16437125748502993</v>
      </c>
      <c r="P566" s="36">
        <f>43000000*(O566*F566)/SUMPRODUCT($F$4:$F$964,$O$4:$O$964)</f>
        <v>25753.533869873514</v>
      </c>
      <c r="Q566" s="36">
        <f>P566/F566</f>
        <v>77.106388831956636</v>
      </c>
      <c r="R566" s="15">
        <f>(0.3*IF(H566&lt;=$H$968,H566*F566,$H$968*F566)+0.3*IF(J566&lt;=$J$968,J566*F566,$J$968*F566)+0.3*IF(L566&lt;$L$968,L566*F566,$L$968*F566)+0.1*IF(N566&lt;$N$968,N566*F566,$N$968*F566))/F566</f>
        <v>0.16437125748502993</v>
      </c>
      <c r="S566" s="37">
        <f>43000000*(R566*F566)/SUMPRODUCT($R$4:$R$964,$F$4:$F$964)</f>
        <v>26459.075587705935</v>
      </c>
      <c r="T566" s="38">
        <f>S566/F566</f>
        <v>79.218789184748303</v>
      </c>
      <c r="U566" s="38">
        <f>43000000*F566/SUM($F$4:$F$964)</f>
        <v>33093.309676601726</v>
      </c>
      <c r="V566" s="38">
        <f t="shared" si="25"/>
        <v>6634.2340888957915</v>
      </c>
      <c r="W566" s="38">
        <f t="shared" si="26"/>
        <v>19.862976314059523</v>
      </c>
    </row>
    <row r="567" spans="1:23" x14ac:dyDescent="0.25">
      <c r="A567" s="7" t="s">
        <v>1243</v>
      </c>
      <c r="B567" s="7" t="s">
        <v>1244</v>
      </c>
      <c r="C567" s="7" t="s">
        <v>1245</v>
      </c>
      <c r="D567" s="8">
        <v>8820</v>
      </c>
      <c r="E567" s="8" t="s">
        <v>890</v>
      </c>
      <c r="F567" s="9">
        <v>588</v>
      </c>
      <c r="G567" s="9">
        <v>130</v>
      </c>
      <c r="H567" s="10">
        <f t="shared" si="24"/>
        <v>0.22108843537414966</v>
      </c>
      <c r="I567" s="9">
        <v>179</v>
      </c>
      <c r="J567" s="10">
        <f>I567/F567</f>
        <v>0.304421768707483</v>
      </c>
      <c r="K567" s="11">
        <v>3</v>
      </c>
      <c r="L567" s="12">
        <f>K567/F567</f>
        <v>5.1020408163265302E-3</v>
      </c>
      <c r="M567" s="9">
        <v>29</v>
      </c>
      <c r="N567" s="16">
        <f>M567/F567</f>
        <v>4.9319727891156462E-2</v>
      </c>
      <c r="O567" s="15">
        <f>(G567+I567+K567)*0.3/F567+M567*0.1/F567</f>
        <v>0.16411564625850339</v>
      </c>
      <c r="P567" s="36">
        <f>43000000*(O567*F567)/SUMPRODUCT($F$4:$F$964,$O$4:$O$964)</f>
        <v>45268.051337755809</v>
      </c>
      <c r="Q567" s="36">
        <f>P567/F567</f>
        <v>76.986481866931655</v>
      </c>
      <c r="R567" s="15">
        <f>(0.3*IF(H567&lt;=$H$968,H567*F567,$H$968*F567)+0.3*IF(J567&lt;=$J$968,J567*F567,$J$968*F567)+0.3*IF(L567&lt;$L$968,L567*F567,$L$968*F567)+0.1*IF(N567&lt;$N$968,N567*F567,$N$968*F567))/F567</f>
        <v>0.16411564625850339</v>
      </c>
      <c r="S567" s="37">
        <f>43000000*(R567*F567)/SUMPRODUCT($R$4:$R$964,$F$4:$F$964)</f>
        <v>46508.211187861976</v>
      </c>
      <c r="T567" s="38">
        <f>S567/F567</f>
        <v>79.095597258268668</v>
      </c>
      <c r="U567" s="38">
        <f>43000000*F567/SUM($F$4:$F$964)</f>
        <v>58260.078113298849</v>
      </c>
      <c r="V567" s="38">
        <f t="shared" si="25"/>
        <v>11751.866925436872</v>
      </c>
      <c r="W567" s="38">
        <f t="shared" si="26"/>
        <v>19.986168240539158</v>
      </c>
    </row>
    <row r="568" spans="1:23" x14ac:dyDescent="0.25">
      <c r="A568" s="7" t="s">
        <v>1246</v>
      </c>
      <c r="B568" s="7" t="s">
        <v>78</v>
      </c>
      <c r="C568" s="7" t="s">
        <v>260</v>
      </c>
      <c r="D568" s="8">
        <v>2910</v>
      </c>
      <c r="E568" s="8" t="s">
        <v>903</v>
      </c>
      <c r="F568" s="9">
        <v>351</v>
      </c>
      <c r="G568" s="9">
        <v>94</v>
      </c>
      <c r="H568" s="10">
        <f t="shared" si="24"/>
        <v>0.26780626780626782</v>
      </c>
      <c r="I568" s="9">
        <v>81</v>
      </c>
      <c r="J568" s="10">
        <f>I568/F568</f>
        <v>0.23076923076923078</v>
      </c>
      <c r="K568" s="11">
        <v>5</v>
      </c>
      <c r="L568" s="12">
        <f>K568/F568</f>
        <v>1.4245014245014245E-2</v>
      </c>
      <c r="M568" s="9">
        <v>36</v>
      </c>
      <c r="N568" s="16">
        <f>M568/F568</f>
        <v>0.10256410256410256</v>
      </c>
      <c r="O568" s="15">
        <f>(G568+I568+K568)*0.3/F568+M568*0.1/F568</f>
        <v>0.1641025641025641</v>
      </c>
      <c r="P568" s="36">
        <f>43000000*(O568*F568)/SUMPRODUCT($F$4:$F$964,$O$4:$O$964)</f>
        <v>27020.10110937549</v>
      </c>
      <c r="Q568" s="36">
        <f>P568/F568</f>
        <v>76.980345040955811</v>
      </c>
      <c r="R568" s="15">
        <f>(0.3*IF(H568&lt;=$H$968,H568*F568,$H$968*F568)+0.3*IF(J568&lt;=$J$968,J568*F568,$J$968*F568)+0.3*IF(L568&lt;$L$968,L568*F568,$L$968*F568)+0.1*IF(N568&lt;$N$968,N568*F568,$N$968*F568))/F568</f>
        <v>0.1641025641025641</v>
      </c>
      <c r="S568" s="37">
        <f>43000000*(R568*F568)/SUMPRODUCT($R$4:$R$964,$F$4:$F$964)</f>
        <v>27760.341600216059</v>
      </c>
      <c r="T568" s="38">
        <f>S568/F568</f>
        <v>79.089292308307861</v>
      </c>
      <c r="U568" s="38">
        <f>43000000*F568/SUM($F$4:$F$964)</f>
        <v>34777.699690081456</v>
      </c>
      <c r="V568" s="38">
        <f t="shared" si="25"/>
        <v>7017.3580898653963</v>
      </c>
      <c r="W568" s="38">
        <f t="shared" si="26"/>
        <v>19.992473190499965</v>
      </c>
    </row>
    <row r="569" spans="1:23" x14ac:dyDescent="0.25">
      <c r="A569" s="7" t="s">
        <v>1247</v>
      </c>
      <c r="B569" s="7" t="s">
        <v>1248</v>
      </c>
      <c r="C569" s="7" t="s">
        <v>411</v>
      </c>
      <c r="D569" s="8">
        <v>8700</v>
      </c>
      <c r="E569" s="8" t="s">
        <v>489</v>
      </c>
      <c r="F569" s="9">
        <v>624</v>
      </c>
      <c r="G569" s="9">
        <v>151</v>
      </c>
      <c r="H569" s="10">
        <f t="shared" si="24"/>
        <v>0.24198717948717949</v>
      </c>
      <c r="I569" s="9">
        <v>170</v>
      </c>
      <c r="J569" s="10">
        <f>I569/F569</f>
        <v>0.27243589743589741</v>
      </c>
      <c r="K569" s="11">
        <v>14</v>
      </c>
      <c r="L569" s="12">
        <f>K569/F569</f>
        <v>2.2435897435897436E-2</v>
      </c>
      <c r="M569" s="9">
        <v>18</v>
      </c>
      <c r="N569" s="16">
        <f>M569/F569</f>
        <v>2.8846153846153848E-2</v>
      </c>
      <c r="O569" s="15">
        <f>(G569+I569+K569)*0.3/F569+M569*0.1/F569</f>
        <v>0.16394230769230769</v>
      </c>
      <c r="P569" s="36">
        <f>43000000*(O569*F569)/SUMPRODUCT($F$4:$F$964,$O$4:$O$964)</f>
        <v>47988.825407797092</v>
      </c>
      <c r="Q569" s="36">
        <f>P569/F569</f>
        <v>76.905168922751756</v>
      </c>
      <c r="R569" s="15">
        <f>(0.3*IF(H569&lt;=$H$968,H569*F569,$H$968*F569)+0.3*IF(J569&lt;=$J$968,J569*F569,$J$968*F569)+0.3*IF(L569&lt;$L$968,L569*F569,$L$968*F569)+0.1*IF(N569&lt;$N$968,N569*F569,$N$968*F569))/F569</f>
        <v>0.16394230769230766</v>
      </c>
      <c r="S569" s="37">
        <f>43000000*(R569*F569)/SUMPRODUCT($R$4:$R$964,$F$4:$F$964)</f>
        <v>49303.523362883723</v>
      </c>
      <c r="T569" s="38">
        <f>S569/F569</f>
        <v>79.012056671288022</v>
      </c>
      <c r="U569" s="38">
        <f>43000000*F569/SUM($F$4:$F$964)</f>
        <v>61827.02167125592</v>
      </c>
      <c r="V569" s="38">
        <f t="shared" si="25"/>
        <v>12523.498308372196</v>
      </c>
      <c r="W569" s="38">
        <f t="shared" si="26"/>
        <v>20.069708827519804</v>
      </c>
    </row>
    <row r="570" spans="1:23" x14ac:dyDescent="0.25">
      <c r="A570" s="7" t="s">
        <v>1249</v>
      </c>
      <c r="B570" s="7" t="s">
        <v>1113</v>
      </c>
      <c r="C570" s="7" t="s">
        <v>196</v>
      </c>
      <c r="D570" s="8">
        <v>8400</v>
      </c>
      <c r="E570" s="8" t="s">
        <v>273</v>
      </c>
      <c r="F570" s="9">
        <v>690</v>
      </c>
      <c r="G570" s="9">
        <v>84</v>
      </c>
      <c r="H570" s="10">
        <f t="shared" si="24"/>
        <v>0.12173913043478261</v>
      </c>
      <c r="I570" s="9">
        <v>150</v>
      </c>
      <c r="J570" s="10">
        <f>I570/F570</f>
        <v>0.21739130434782608</v>
      </c>
      <c r="K570" s="11">
        <v>68</v>
      </c>
      <c r="L570" s="12">
        <f>K570/F570</f>
        <v>9.8550724637681164E-2</v>
      </c>
      <c r="M570" s="9">
        <v>222</v>
      </c>
      <c r="N570" s="16">
        <f>M570/F570</f>
        <v>0.32173913043478258</v>
      </c>
      <c r="O570" s="15">
        <f>(G570+I570+K570)*0.3/F570+M570*0.1/F570</f>
        <v>0.16347826086956521</v>
      </c>
      <c r="P570" s="36">
        <f>43000000*(O570*F570)/SUMPRODUCT($F$4:$F$964,$O$4:$O$964)</f>
        <v>52914.364672527001</v>
      </c>
      <c r="Q570" s="36">
        <f>P570/F570</f>
        <v>76.687485032647828</v>
      </c>
      <c r="R570" s="15">
        <f>(0.3*IF(H570&lt;=$H$968,H570*F570,$H$968*F570)+0.3*IF(J570&lt;=$J$968,J570*F570,$J$968*F570)+0.3*IF(L570&lt;$L$968,L570*F570,$L$968*F570)+0.1*IF(N570&lt;$N$968,N570*F570,$N$968*F570))/F570</f>
        <v>0.16347826086956521</v>
      </c>
      <c r="S570" s="37">
        <f>43000000*(R570*F570)/SUMPRODUCT($R$4:$R$964,$F$4:$F$964)</f>
        <v>54364.002300423119</v>
      </c>
      <c r="T570" s="38">
        <f>S570/F570</f>
        <v>78.788409131047999</v>
      </c>
      <c r="U570" s="38">
        <f>43000000*F570/SUM($F$4:$F$964)</f>
        <v>68366.418194177211</v>
      </c>
      <c r="V570" s="38">
        <f t="shared" si="25"/>
        <v>14002.415893754092</v>
      </c>
      <c r="W570" s="38">
        <f t="shared" si="26"/>
        <v>20.293356367759827</v>
      </c>
    </row>
    <row r="571" spans="1:23" x14ac:dyDescent="0.25">
      <c r="A571" s="7" t="s">
        <v>812</v>
      </c>
      <c r="B571" s="7" t="s">
        <v>1023</v>
      </c>
      <c r="C571" s="7" t="s">
        <v>411</v>
      </c>
      <c r="D571" s="8">
        <v>2300</v>
      </c>
      <c r="E571" s="8" t="s">
        <v>432</v>
      </c>
      <c r="F571" s="9">
        <v>579</v>
      </c>
      <c r="G571" s="9">
        <v>123</v>
      </c>
      <c r="H571" s="10">
        <f t="shared" si="24"/>
        <v>0.21243523316062177</v>
      </c>
      <c r="I571" s="9">
        <v>141</v>
      </c>
      <c r="J571" s="10">
        <f>I571/F571</f>
        <v>0.24352331606217617</v>
      </c>
      <c r="K571" s="11">
        <v>20</v>
      </c>
      <c r="L571" s="12">
        <f>K571/F571</f>
        <v>3.4542314335060449E-2</v>
      </c>
      <c r="M571" s="9">
        <v>93</v>
      </c>
      <c r="N571" s="16">
        <f>M571/F571</f>
        <v>0.16062176165803108</v>
      </c>
      <c r="O571" s="15">
        <f>(G571+I571+K571)*0.3/F571+M571*0.1/F571</f>
        <v>0.16321243523316062</v>
      </c>
      <c r="P571" s="36">
        <f>43000000*(O571*F571)/SUMPRODUCT($F$4:$F$964,$O$4:$O$964)</f>
        <v>44329.853382569163</v>
      </c>
      <c r="Q571" s="36">
        <f>P571/F571</f>
        <v>76.562786498392342</v>
      </c>
      <c r="R571" s="15">
        <f>(0.3*IF(H571&lt;=$H$968,H571*F571,$H$968*F571)+0.3*IF(J571&lt;=$J$968,J571*F571,$J$968*F571)+0.3*IF(L571&lt;$L$968,L571*F571,$L$968*F571)+0.1*IF(N571&lt;$N$968,N571*F571,$N$968*F571))/F571</f>
        <v>0.16321243523316059</v>
      </c>
      <c r="S571" s="37">
        <f>43000000*(R571*F571)/SUMPRODUCT($R$4:$R$964,$F$4:$F$964)</f>
        <v>45544.310437854467</v>
      </c>
      <c r="T571" s="38">
        <f>S571/F571</f>
        <v>78.660294365897172</v>
      </c>
      <c r="U571" s="38">
        <f>43000000*F571/SUM($F$4:$F$964)</f>
        <v>57368.342223809581</v>
      </c>
      <c r="V571" s="38">
        <f t="shared" si="25"/>
        <v>11824.031785955114</v>
      </c>
      <c r="W571" s="38">
        <f t="shared" si="26"/>
        <v>20.421471132910654</v>
      </c>
    </row>
    <row r="572" spans="1:23" x14ac:dyDescent="0.25">
      <c r="A572" s="7" t="s">
        <v>1250</v>
      </c>
      <c r="B572" s="7" t="s">
        <v>78</v>
      </c>
      <c r="C572" s="7" t="s">
        <v>126</v>
      </c>
      <c r="D572" s="8">
        <v>3640</v>
      </c>
      <c r="E572" s="8" t="s">
        <v>1251</v>
      </c>
      <c r="F572" s="9">
        <v>208</v>
      </c>
      <c r="G572" s="9">
        <v>81</v>
      </c>
      <c r="H572" s="10">
        <f t="shared" si="24"/>
        <v>0.38942307692307693</v>
      </c>
      <c r="I572" s="9">
        <v>27</v>
      </c>
      <c r="J572" s="10">
        <f>I572/F572</f>
        <v>0.12980769230769232</v>
      </c>
      <c r="K572" s="11">
        <v>4</v>
      </c>
      <c r="L572" s="12">
        <f>K572/F572</f>
        <v>1.9230769230769232E-2</v>
      </c>
      <c r="M572" s="9">
        <v>3</v>
      </c>
      <c r="N572" s="16">
        <f>M572/F572</f>
        <v>1.4423076923076924E-2</v>
      </c>
      <c r="O572" s="15">
        <f>(G572+I572+K572)*0.3/F572+M572*0.1/F572</f>
        <v>0.16298076923076923</v>
      </c>
      <c r="P572" s="36">
        <f>43000000*(O572*F572)/SUMPRODUCT($F$4:$F$964,$O$4:$O$964)</f>
        <v>15902.455340413699</v>
      </c>
      <c r="Q572" s="36">
        <f>P572/F572</f>
        <v>76.454112213527395</v>
      </c>
      <c r="R572" s="15">
        <f>(0.3*IF(H572&lt;=$H$968,H572*F572,$H$968*F572)+0.3*IF(J572&lt;=$J$968,J572*F572,$J$968*F572)+0.3*IF(L572&lt;$L$968,L572*F572,$L$968*F572)+0.1*IF(N572&lt;$N$968,N572*F572,$N$968*F572))/F572</f>
        <v>0.16298076923076926</v>
      </c>
      <c r="S572" s="37">
        <f>43000000*(R572*F572)/SUMPRODUCT($R$4:$R$964,$F$4:$F$964)</f>
        <v>16338.117712627163</v>
      </c>
      <c r="T572" s="38">
        <f>S572/F572</f>
        <v>78.548642849169056</v>
      </c>
      <c r="U572" s="38">
        <f>43000000*F572/SUM($F$4:$F$964)</f>
        <v>20609.007223751974</v>
      </c>
      <c r="V572" s="38">
        <f t="shared" si="25"/>
        <v>4270.8895111248112</v>
      </c>
      <c r="W572" s="38">
        <f t="shared" si="26"/>
        <v>20.53312264963877</v>
      </c>
    </row>
    <row r="573" spans="1:23" x14ac:dyDescent="0.25">
      <c r="A573" s="7" t="s">
        <v>812</v>
      </c>
      <c r="B573" s="7" t="s">
        <v>1023</v>
      </c>
      <c r="C573" s="7" t="s">
        <v>411</v>
      </c>
      <c r="D573" s="8">
        <v>2300</v>
      </c>
      <c r="E573" s="8" t="s">
        <v>432</v>
      </c>
      <c r="F573" s="9">
        <v>325</v>
      </c>
      <c r="G573" s="9">
        <v>51</v>
      </c>
      <c r="H573" s="10">
        <f t="shared" si="24"/>
        <v>0.15692307692307692</v>
      </c>
      <c r="I573" s="9">
        <v>81</v>
      </c>
      <c r="J573" s="10">
        <f>I573/F573</f>
        <v>0.24923076923076923</v>
      </c>
      <c r="K573" s="11">
        <v>28</v>
      </c>
      <c r="L573" s="12">
        <f>K573/F573</f>
        <v>8.615384615384615E-2</v>
      </c>
      <c r="M573" s="9">
        <v>49</v>
      </c>
      <c r="N573" s="16">
        <f>M573/F573</f>
        <v>0.15076923076923077</v>
      </c>
      <c r="O573" s="15">
        <f>(G573+I573+K573)*0.3/F573+M573*0.1/F573</f>
        <v>0.16276923076923078</v>
      </c>
      <c r="P573" s="36">
        <f>43000000*(O573*F573)/SUMPRODUCT($F$4:$F$964,$O$4:$O$964)</f>
        <v>24815.335914686868</v>
      </c>
      <c r="Q573" s="36">
        <f>P573/F573</f>
        <v>76.354879737498052</v>
      </c>
      <c r="R573" s="15">
        <f>(0.3*IF(H573&lt;=$H$968,H573*F573,$H$968*F573)+0.3*IF(J573&lt;=$J$968,J573*F573,$J$968*F573)+0.3*IF(L573&lt;$L$968,L573*F573,$L$968*F573)+0.1*IF(N573&lt;$N$968,N573*F573,$N$968*F573))/F573</f>
        <v>0.16276923076923078</v>
      </c>
      <c r="S573" s="37">
        <f>43000000*(R573*F573)/SUMPRODUCT($R$4:$R$964,$F$4:$F$964)</f>
        <v>25495.174837698436</v>
      </c>
      <c r="T573" s="38">
        <f>S573/F573</f>
        <v>78.446691808302873</v>
      </c>
      <c r="U573" s="38">
        <f>43000000*F573/SUM($F$4:$F$964)</f>
        <v>32201.573787112458</v>
      </c>
      <c r="V573" s="38">
        <f t="shared" si="25"/>
        <v>6706.3989494140224</v>
      </c>
      <c r="W573" s="38">
        <f t="shared" si="26"/>
        <v>20.635073690504953</v>
      </c>
    </row>
    <row r="574" spans="1:23" x14ac:dyDescent="0.25">
      <c r="A574" s="7" t="s">
        <v>629</v>
      </c>
      <c r="B574" s="7" t="s">
        <v>1252</v>
      </c>
      <c r="C574" s="7" t="s">
        <v>411</v>
      </c>
      <c r="D574" s="8">
        <v>3740</v>
      </c>
      <c r="E574" s="8" t="s">
        <v>538</v>
      </c>
      <c r="F574" s="9">
        <v>417</v>
      </c>
      <c r="G574" s="9">
        <v>106</v>
      </c>
      <c r="H574" s="10">
        <f t="shared" si="24"/>
        <v>0.25419664268585129</v>
      </c>
      <c r="I574" s="9">
        <v>108</v>
      </c>
      <c r="J574" s="10">
        <f>I574/F574</f>
        <v>0.25899280575539568</v>
      </c>
      <c r="K574" s="11">
        <v>3</v>
      </c>
      <c r="L574" s="12">
        <f>K574/F574</f>
        <v>7.1942446043165471E-3</v>
      </c>
      <c r="M574" s="9">
        <v>27</v>
      </c>
      <c r="N574" s="16">
        <f>M574/F574</f>
        <v>6.4748201438848921E-2</v>
      </c>
      <c r="O574" s="15">
        <f>(G574+I574+K574)*0.3/F574+M574*0.1/F574</f>
        <v>0.16258992805755396</v>
      </c>
      <c r="P574" s="36">
        <f>43000000*(O574*F574)/SUMPRODUCT($F$4:$F$964,$O$4:$O$964)</f>
        <v>31804.910680827397</v>
      </c>
      <c r="Q574" s="36">
        <f>P574/F574</f>
        <v>76.270769018770736</v>
      </c>
      <c r="R574" s="15">
        <f>(0.3*IF(H574&lt;=$H$968,H574*F574,$H$968*F574)+0.3*IF(J574&lt;=$J$968,J574*F574,$J$968*F574)+0.3*IF(L574&lt;$L$968,L574*F574,$L$968*F574)+0.1*IF(N574&lt;$N$968,N574*F574,$N$968*F574))/F574</f>
        <v>0.16258992805755396</v>
      </c>
      <c r="S574" s="37">
        <f>43000000*(R574*F574)/SUMPRODUCT($R$4:$R$964,$F$4:$F$964)</f>
        <v>32676.235425254323</v>
      </c>
      <c r="T574" s="38">
        <f>S574/F574</f>
        <v>78.360276799171032</v>
      </c>
      <c r="U574" s="38">
        <f>43000000*F574/SUM($F$4:$F$964)</f>
        <v>41317.096213002755</v>
      </c>
      <c r="V574" s="38">
        <f t="shared" si="25"/>
        <v>8640.8607877484319</v>
      </c>
      <c r="W574" s="38">
        <f t="shared" si="26"/>
        <v>20.721488699636794</v>
      </c>
    </row>
    <row r="575" spans="1:23" x14ac:dyDescent="0.25">
      <c r="A575" s="7" t="s">
        <v>1253</v>
      </c>
      <c r="B575" s="7" t="s">
        <v>735</v>
      </c>
      <c r="C575" s="7" t="s">
        <v>315</v>
      </c>
      <c r="D575" s="8">
        <v>3680</v>
      </c>
      <c r="E575" s="8" t="s">
        <v>737</v>
      </c>
      <c r="F575" s="9">
        <v>179</v>
      </c>
      <c r="G575" s="9">
        <v>28</v>
      </c>
      <c r="H575" s="10">
        <f t="shared" si="24"/>
        <v>0.15642458100558659</v>
      </c>
      <c r="I575" s="9">
        <v>54</v>
      </c>
      <c r="J575" s="10">
        <f>I575/F575</f>
        <v>0.3016759776536313</v>
      </c>
      <c r="K575" s="11">
        <v>11</v>
      </c>
      <c r="L575" s="12">
        <f>K575/F575</f>
        <v>6.1452513966480445E-2</v>
      </c>
      <c r="M575" s="9">
        <v>9</v>
      </c>
      <c r="N575" s="16">
        <f>M575/F575</f>
        <v>5.027932960893855E-2</v>
      </c>
      <c r="O575" s="15">
        <f>(G575+I575+K575)*0.3/F575+M575*0.1/F575</f>
        <v>0.16089385474860335</v>
      </c>
      <c r="P575" s="36">
        <f>43000000*(O575*F575)/SUMPRODUCT($F$4:$F$964,$O$4:$O$964)</f>
        <v>13510.050554687745</v>
      </c>
      <c r="Q575" s="36">
        <f>P575/F575</f>
        <v>75.475142763618692</v>
      </c>
      <c r="R575" s="15">
        <f>(0.3*IF(H575&lt;=$H$968,H575*F575,$H$968*F575)+0.3*IF(J575&lt;=$J$968,J575*F575,$J$968*F575)+0.3*IF(L575&lt;$L$968,L575*F575,$L$968*F575)+0.1*IF(N575&lt;$N$968,N575*F575,$N$968*F575))/F575</f>
        <v>0.16089385474860335</v>
      </c>
      <c r="S575" s="37">
        <f>43000000*(R575*F575)/SUMPRODUCT($R$4:$R$964,$F$4:$F$964)</f>
        <v>13880.17080010803</v>
      </c>
      <c r="T575" s="38">
        <f>S575/F575</f>
        <v>77.542853631888434</v>
      </c>
      <c r="U575" s="38">
        <f>43000000*F575/SUM($F$4:$F$964)</f>
        <v>17735.636024286552</v>
      </c>
      <c r="V575" s="38">
        <f t="shared" si="25"/>
        <v>3855.4652241785225</v>
      </c>
      <c r="W575" s="38">
        <f t="shared" si="26"/>
        <v>21.538911866919392</v>
      </c>
    </row>
    <row r="576" spans="1:23" x14ac:dyDescent="0.25">
      <c r="A576" s="7" t="s">
        <v>1254</v>
      </c>
      <c r="B576" s="7" t="s">
        <v>521</v>
      </c>
      <c r="C576" s="7" t="s">
        <v>221</v>
      </c>
      <c r="D576" s="8">
        <v>3930</v>
      </c>
      <c r="E576" s="8" t="s">
        <v>1255</v>
      </c>
      <c r="F576" s="9">
        <v>340</v>
      </c>
      <c r="G576" s="9">
        <v>82</v>
      </c>
      <c r="H576" s="10">
        <f t="shared" si="24"/>
        <v>0.2411764705882353</v>
      </c>
      <c r="I576" s="9">
        <v>91</v>
      </c>
      <c r="J576" s="10">
        <f>I576/F576</f>
        <v>0.2676470588235294</v>
      </c>
      <c r="K576" s="11">
        <v>9</v>
      </c>
      <c r="L576" s="12">
        <f>K576/F576</f>
        <v>2.6470588235294117E-2</v>
      </c>
      <c r="M576" s="9">
        <v>1</v>
      </c>
      <c r="N576" s="16">
        <f>M576/F576</f>
        <v>2.9411764705882353E-3</v>
      </c>
      <c r="O576" s="15">
        <f>(G576+I576+K576)*0.3/F576+M576*0.1/F576</f>
        <v>0.16088235294117648</v>
      </c>
      <c r="P576" s="36">
        <f>43000000*(O576*F576)/SUMPRODUCT($F$4:$F$964,$O$4:$O$964)</f>
        <v>25659.714074354848</v>
      </c>
      <c r="Q576" s="36">
        <f>P576/F576</f>
        <v>75.469747277514259</v>
      </c>
      <c r="R576" s="15">
        <f>(0.3*IF(H576&lt;=$H$968,H576*F576,$H$968*F576)+0.3*IF(J576&lt;=$J$968,J576*F576,$J$968*F576)+0.3*IF(L576&lt;$L$968,L576*F576,$L$968*F576)+0.1*IF(N576&lt;$N$968,N576*F576,$N$968*F576))/F576</f>
        <v>0.16088235294117648</v>
      </c>
      <c r="S576" s="37">
        <f>43000000*(R576*F576)/SUMPRODUCT($R$4:$R$964,$F$4:$F$964)</f>
        <v>26362.685512705182</v>
      </c>
      <c r="T576" s="38">
        <f>S576/F576</f>
        <v>77.537310331485827</v>
      </c>
      <c r="U576" s="38">
        <f>43000000*F576/SUM($F$4:$F$964)</f>
        <v>33687.800269594569</v>
      </c>
      <c r="V576" s="38">
        <f t="shared" si="25"/>
        <v>7325.1147568893866</v>
      </c>
      <c r="W576" s="38">
        <f t="shared" si="26"/>
        <v>21.544455167321999</v>
      </c>
    </row>
    <row r="577" spans="1:23" x14ac:dyDescent="0.25">
      <c r="A577" s="7" t="s">
        <v>1256</v>
      </c>
      <c r="B577" s="7" t="s">
        <v>14</v>
      </c>
      <c r="C577" s="7" t="s">
        <v>1257</v>
      </c>
      <c r="D577" s="8">
        <v>2110</v>
      </c>
      <c r="E577" s="8" t="s">
        <v>1258</v>
      </c>
      <c r="F577" s="9">
        <v>799</v>
      </c>
      <c r="G577" s="9">
        <v>113</v>
      </c>
      <c r="H577" s="10">
        <f t="shared" si="24"/>
        <v>0.1414267834793492</v>
      </c>
      <c r="I577" s="9">
        <v>195</v>
      </c>
      <c r="J577" s="10">
        <f>I577/F577</f>
        <v>0.24405506883604505</v>
      </c>
      <c r="K577" s="11">
        <v>54</v>
      </c>
      <c r="L577" s="12">
        <f>K577/F577</f>
        <v>6.7584480600750937E-2</v>
      </c>
      <c r="M577" s="9">
        <v>198</v>
      </c>
      <c r="N577" s="16">
        <f>M577/F577</f>
        <v>0.24780976220275344</v>
      </c>
      <c r="O577" s="15">
        <f>(G577+I577+K577)*0.3/F577+M577*0.1/F577</f>
        <v>0.16070087609511888</v>
      </c>
      <c r="P577" s="36">
        <f>43000000*(O577*F577)/SUMPRODUCT($F$4:$F$964,$O$4:$O$964)</f>
        <v>60232.308722982852</v>
      </c>
      <c r="Q577" s="36">
        <f>P577/F577</f>
        <v>75.384616674571774</v>
      </c>
      <c r="R577" s="15">
        <f>(0.3*IF(H577&lt;=$H$968,H577*F577,$H$968*F577)+0.3*IF(J577&lt;=$J$968,J577*F577,$J$968*F577)+0.3*IF(L577&lt;$L$968,L577*F577,$L$968*F577)+0.1*IF(N577&lt;$N$968,N577*F577,$N$968*F577))/F577</f>
        <v>0.16070087609511891</v>
      </c>
      <c r="S577" s="37">
        <f>43000000*(R577*F577)/SUMPRODUCT($R$4:$R$964,$F$4:$F$964)</f>
        <v>61882.428150481632</v>
      </c>
      <c r="T577" s="38">
        <f>S577/F577</f>
        <v>77.449847497473883</v>
      </c>
      <c r="U577" s="38">
        <f>43000000*F577/SUM($F$4:$F$964)</f>
        <v>79166.330633547244</v>
      </c>
      <c r="V577" s="38">
        <f t="shared" si="25"/>
        <v>17283.902483065613</v>
      </c>
      <c r="W577" s="38">
        <f t="shared" si="26"/>
        <v>21.631918001333943</v>
      </c>
    </row>
    <row r="578" spans="1:23" x14ac:dyDescent="0.25">
      <c r="A578" s="7" t="s">
        <v>1259</v>
      </c>
      <c r="B578" s="7" t="s">
        <v>1260</v>
      </c>
      <c r="C578" s="7" t="s">
        <v>896</v>
      </c>
      <c r="D578" s="8">
        <v>9800</v>
      </c>
      <c r="E578" s="8" t="s">
        <v>1261</v>
      </c>
      <c r="F578" s="9">
        <v>725</v>
      </c>
      <c r="G578" s="9">
        <v>174</v>
      </c>
      <c r="H578" s="10">
        <f t="shared" si="24"/>
        <v>0.24</v>
      </c>
      <c r="I578" s="9">
        <v>191</v>
      </c>
      <c r="J578" s="10">
        <f>I578/F578</f>
        <v>0.26344827586206898</v>
      </c>
      <c r="K578" s="11">
        <v>9</v>
      </c>
      <c r="L578" s="12">
        <f>K578/F578</f>
        <v>1.2413793103448275E-2</v>
      </c>
      <c r="M578" s="9">
        <v>38</v>
      </c>
      <c r="N578" s="16">
        <f>M578/F578</f>
        <v>5.2413793103448278E-2</v>
      </c>
      <c r="O578" s="15">
        <f>(G578+I578+K578)*0.3/F578+M578*0.1/F578</f>
        <v>0.16</v>
      </c>
      <c r="P578" s="36">
        <f>43000000*(O578*F578)/SUMPRODUCT($F$4:$F$964,$O$4:$O$964)</f>
        <v>54415.481400825636</v>
      </c>
      <c r="Q578" s="36">
        <f>P578/F578</f>
        <v>75.055836414931917</v>
      </c>
      <c r="R578" s="15">
        <f>(0.3*IF(H578&lt;=$H$968,H578*F578,$H$968*F578)+0.3*IF(J578&lt;=$J$968,J578*F578,$J$968*F578)+0.3*IF(L578&lt;$L$968,L578*F578,$L$968*F578)+0.1*IF(N578&lt;$N$968,N578*F578,$N$968*F578))/F578</f>
        <v>0.16</v>
      </c>
      <c r="S578" s="37">
        <f>43000000*(R578*F578)/SUMPRODUCT($R$4:$R$964,$F$4:$F$964)</f>
        <v>55906.243500435121</v>
      </c>
      <c r="T578" s="38">
        <f>S578/F578</f>
        <v>77.112060000600167</v>
      </c>
      <c r="U578" s="38">
        <f>43000000*F578/SUM($F$4:$F$964)</f>
        <v>71834.279986635476</v>
      </c>
      <c r="V578" s="38">
        <f t="shared" si="25"/>
        <v>15928.036486200355</v>
      </c>
      <c r="W578" s="38">
        <f t="shared" si="26"/>
        <v>21.969705498207659</v>
      </c>
    </row>
    <row r="579" spans="1:23" x14ac:dyDescent="0.25">
      <c r="A579" s="7" t="s">
        <v>1262</v>
      </c>
      <c r="B579" s="7" t="s">
        <v>1263</v>
      </c>
      <c r="C579" s="7" t="s">
        <v>766</v>
      </c>
      <c r="D579" s="8">
        <v>3080</v>
      </c>
      <c r="E579" s="8" t="s">
        <v>651</v>
      </c>
      <c r="F579" s="9">
        <v>571</v>
      </c>
      <c r="G579" s="9">
        <v>58</v>
      </c>
      <c r="H579" s="10">
        <f t="shared" si="24"/>
        <v>0.10157618213660245</v>
      </c>
      <c r="I579" s="9">
        <v>80</v>
      </c>
      <c r="J579" s="10">
        <f>I579/F579</f>
        <v>0.14010507880910683</v>
      </c>
      <c r="K579" s="11">
        <v>120</v>
      </c>
      <c r="L579" s="12">
        <f>K579/F579</f>
        <v>0.21015761821366025</v>
      </c>
      <c r="M579" s="9">
        <v>139</v>
      </c>
      <c r="N579" s="16">
        <f>M579/F579</f>
        <v>0.24343257443082311</v>
      </c>
      <c r="O579" s="15">
        <f>(G579+I579+K579)*0.3/F579+M579*0.1/F579</f>
        <v>0.15989492119089316</v>
      </c>
      <c r="P579" s="36">
        <f>43000000*(O579*F579)/SUMPRODUCT($F$4:$F$964,$O$4:$O$964)</f>
        <v>42828.73665427052</v>
      </c>
      <c r="Q579" s="36">
        <f>P579/F579</f>
        <v>75.006544053013172</v>
      </c>
      <c r="R579" s="15">
        <f>(0.3*IF(H579&lt;=$H$968,H579*F579,$H$968*F579)+0.3*IF(J579&lt;=$J$968,J579*F579,$J$968*F579)+0.3*IF(L579&lt;$L$968,L579*F579,$L$968*F579)+0.1*IF(N579&lt;$N$968,N579*F579,$N$968*F579))/F579</f>
        <v>0.15989492119089319</v>
      </c>
      <c r="S579" s="37">
        <f>43000000*(R579*F579)/SUMPRODUCT($R$4:$R$964,$F$4:$F$964)</f>
        <v>44002.069237842479</v>
      </c>
      <c r="T579" s="38">
        <f>S579/F579</f>
        <v>77.061417229146201</v>
      </c>
      <c r="U579" s="38">
        <f>43000000*F579/SUM($F$4:$F$964)</f>
        <v>56575.688099819119</v>
      </c>
      <c r="V579" s="38">
        <f t="shared" si="25"/>
        <v>12573.61886197664</v>
      </c>
      <c r="W579" s="38">
        <f t="shared" si="26"/>
        <v>22.020348269661625</v>
      </c>
    </row>
    <row r="580" spans="1:23" x14ac:dyDescent="0.25">
      <c r="A580" s="7" t="s">
        <v>1264</v>
      </c>
      <c r="B580" s="7" t="s">
        <v>1265</v>
      </c>
      <c r="C580" s="7" t="s">
        <v>279</v>
      </c>
      <c r="D580" s="8">
        <v>3540</v>
      </c>
      <c r="E580" s="8" t="s">
        <v>441</v>
      </c>
      <c r="F580" s="9">
        <v>439</v>
      </c>
      <c r="G580" s="9">
        <v>86</v>
      </c>
      <c r="H580" s="10">
        <f t="shared" ref="H580:H643" si="27">G580/F580</f>
        <v>0.1958997722095672</v>
      </c>
      <c r="I580" s="9">
        <v>132</v>
      </c>
      <c r="J580" s="10">
        <f>I580/F580</f>
        <v>0.30068337129840544</v>
      </c>
      <c r="K580" s="11">
        <v>7</v>
      </c>
      <c r="L580" s="12">
        <f>K580/F580</f>
        <v>1.5945330296127564E-2</v>
      </c>
      <c r="M580" s="9">
        <v>26</v>
      </c>
      <c r="N580" s="16">
        <f>M580/F580</f>
        <v>5.9225512528473807E-2</v>
      </c>
      <c r="O580" s="15">
        <f>(G580+I580+K580)*0.3/F580+M580*0.1/F580</f>
        <v>0.15968109339407746</v>
      </c>
      <c r="P580" s="36">
        <f>43000000*(O580*F580)/SUMPRODUCT($F$4:$F$964,$O$4:$O$964)</f>
        <v>32883.838329292048</v>
      </c>
      <c r="Q580" s="36">
        <f>P580/F580</f>
        <v>74.90623765214589</v>
      </c>
      <c r="R580" s="15">
        <f>(0.3*IF(H580&lt;=$H$968,H580*F580,$H$968*F580)+0.3*IF(J580&lt;=$J$968,J580*F580,$J$968*F580)+0.3*IF(L580&lt;$L$968,L580*F580,$L$968*F580)+0.1*IF(N580&lt;$N$968,N580*F580,$N$968*F580))/F580</f>
        <v>0.15968109339407743</v>
      </c>
      <c r="S580" s="37">
        <f>43000000*(R580*F580)/SUMPRODUCT($R$4:$R$964,$F$4:$F$964)</f>
        <v>33784.721287762943</v>
      </c>
      <c r="T580" s="38">
        <f>S580/F580</f>
        <v>76.9583628422846</v>
      </c>
      <c r="U580" s="38">
        <f>43000000*F580/SUM($F$4:$F$964)</f>
        <v>43496.895053976521</v>
      </c>
      <c r="V580" s="38">
        <f t="shared" si="25"/>
        <v>9712.1737662135783</v>
      </c>
      <c r="W580" s="38">
        <f t="shared" si="26"/>
        <v>22.123402656523226</v>
      </c>
    </row>
    <row r="581" spans="1:23" x14ac:dyDescent="0.25">
      <c r="A581" s="7" t="s">
        <v>1266</v>
      </c>
      <c r="B581" s="7" t="s">
        <v>1267</v>
      </c>
      <c r="C581" s="7" t="s">
        <v>141</v>
      </c>
      <c r="D581" s="20">
        <v>1020</v>
      </c>
      <c r="E581" s="20" t="s">
        <v>41</v>
      </c>
      <c r="F581" s="9">
        <v>248</v>
      </c>
      <c r="G581" s="9">
        <v>24</v>
      </c>
      <c r="H581" s="10">
        <f t="shared" si="27"/>
        <v>9.6774193548387094E-2</v>
      </c>
      <c r="I581" s="9">
        <v>45</v>
      </c>
      <c r="J581" s="10">
        <f>I581/F581</f>
        <v>0.18145161290322581</v>
      </c>
      <c r="K581" s="11">
        <v>33</v>
      </c>
      <c r="L581" s="12">
        <f>K581/F581</f>
        <v>0.13306451612903225</v>
      </c>
      <c r="M581" s="9">
        <v>90</v>
      </c>
      <c r="N581" s="16">
        <f>M581/F581</f>
        <v>0.36290322580645162</v>
      </c>
      <c r="O581" s="15">
        <f>(G581+I581+K581)*0.3/F581+M581*0.1/F581</f>
        <v>0.1596774193548387</v>
      </c>
      <c r="P581" s="36">
        <f>43000000*(O581*F581)/SUMPRODUCT($F$4:$F$964,$O$4:$O$964)</f>
        <v>18576.319512695645</v>
      </c>
      <c r="Q581" s="36">
        <f>P581/F581</f>
        <v>74.904514164095346</v>
      </c>
      <c r="R581" s="15">
        <f>(0.3*IF(H581&lt;=$H$968,H581*F581,$H$968*F581)+0.3*IF(J581&lt;=$J$968,J581*F581,$J$968*F581)+0.3*IF(L581&lt;$L$968,L581*F581,$L$968*F581)+0.1*IF(N581&lt;$N$968,N581*F581,$N$968*F581))/F581</f>
        <v>0.15967741935483873</v>
      </c>
      <c r="S581" s="37">
        <f>43000000*(R581*F581)/SUMPRODUCT($R$4:$R$964,$F$4:$F$964)</f>
        <v>19085.234850148543</v>
      </c>
      <c r="T581" s="38">
        <f>S581/F581</f>
        <v>76.956592137695736</v>
      </c>
      <c r="U581" s="38">
        <f>43000000*F581/SUM($F$4:$F$964)</f>
        <v>24572.277843704276</v>
      </c>
      <c r="V581" s="38">
        <f t="shared" ref="V581:V644" si="28">-(S581-U581)</f>
        <v>5487.0429935557331</v>
      </c>
      <c r="W581" s="38">
        <f t="shared" ref="W581:W644" si="29">$T$965-T581</f>
        <v>22.12517336111209</v>
      </c>
    </row>
    <row r="582" spans="1:23" x14ac:dyDescent="0.25">
      <c r="A582" s="7" t="s">
        <v>1268</v>
      </c>
      <c r="B582" s="7" t="s">
        <v>1269</v>
      </c>
      <c r="C582" s="7" t="s">
        <v>172</v>
      </c>
      <c r="D582" s="8">
        <v>3980</v>
      </c>
      <c r="E582" s="8" t="s">
        <v>647</v>
      </c>
      <c r="F582" s="9">
        <v>646</v>
      </c>
      <c r="G582" s="9">
        <v>159</v>
      </c>
      <c r="H582" s="10">
        <f t="shared" si="27"/>
        <v>0.24613003095975233</v>
      </c>
      <c r="I582" s="9">
        <v>155</v>
      </c>
      <c r="J582" s="10">
        <f>I582/F582</f>
        <v>0.23993808049535603</v>
      </c>
      <c r="K582" s="11">
        <v>15</v>
      </c>
      <c r="L582" s="12">
        <f>K582/F582</f>
        <v>2.3219814241486069E-2</v>
      </c>
      <c r="M582" s="9">
        <v>44</v>
      </c>
      <c r="N582" s="16">
        <f>M582/F582</f>
        <v>6.8111455108359129E-2</v>
      </c>
      <c r="O582" s="15">
        <f>(G582+I582+K582)*0.3/F582+M582*0.1/F582</f>
        <v>0.15959752321981424</v>
      </c>
      <c r="P582" s="36">
        <f>43000000*(O582*F582)/SUMPRODUCT($F$4:$F$964,$O$4:$O$964)</f>
        <v>48364.104589871749</v>
      </c>
      <c r="Q582" s="36">
        <f>P582/F582</f>
        <v>74.867034968841722</v>
      </c>
      <c r="R582" s="15">
        <f>(0.3*IF(H582&lt;=$H$968,H582*F582,$H$968*F582)+0.3*IF(J582&lt;=$J$968,J582*F582,$J$968*F582)+0.3*IF(L582&lt;$L$968,L582*F582,$L$968*F582)+0.1*IF(N582&lt;$N$968,N582*F582,$N$968*F582))/F582</f>
        <v>0.15959752321981424</v>
      </c>
      <c r="S582" s="37">
        <f>43000000*(R582*F582)/SUMPRODUCT($R$4:$R$964,$F$4:$F$964)</f>
        <v>49689.083662886733</v>
      </c>
      <c r="T582" s="38">
        <f>S582/F582</f>
        <v>76.918086165459343</v>
      </c>
      <c r="U582" s="38">
        <f>43000000*F582/SUM($F$4:$F$964)</f>
        <v>64006.820512229686</v>
      </c>
      <c r="V582" s="38">
        <f t="shared" si="28"/>
        <v>14317.736849342953</v>
      </c>
      <c r="W582" s="38">
        <f t="shared" si="29"/>
        <v>22.163679333348483</v>
      </c>
    </row>
    <row r="583" spans="1:23" x14ac:dyDescent="0.25">
      <c r="A583" s="7" t="s">
        <v>1270</v>
      </c>
      <c r="B583" s="7" t="s">
        <v>1271</v>
      </c>
      <c r="C583" s="7" t="s">
        <v>414</v>
      </c>
      <c r="D583" s="8">
        <v>8755</v>
      </c>
      <c r="E583" s="8" t="s">
        <v>1272</v>
      </c>
      <c r="F583" s="9">
        <v>229</v>
      </c>
      <c r="G583" s="9">
        <v>40</v>
      </c>
      <c r="H583" s="10">
        <f t="shared" si="27"/>
        <v>0.17467248908296942</v>
      </c>
      <c r="I583" s="9">
        <v>74</v>
      </c>
      <c r="J583" s="10">
        <f>I583/F583</f>
        <v>0.32314410480349343</v>
      </c>
      <c r="K583" s="11">
        <v>7</v>
      </c>
      <c r="L583" s="12">
        <f>K583/F583</f>
        <v>3.0567685589519649E-2</v>
      </c>
      <c r="M583" s="9">
        <v>0</v>
      </c>
      <c r="N583" s="16">
        <f>M583/F583</f>
        <v>0</v>
      </c>
      <c r="O583" s="15">
        <f>(G583+I583+K583)*0.3/F583+M583*0.1/F583</f>
        <v>0.15851528384279476</v>
      </c>
      <c r="P583" s="36">
        <f>43000000*(O583*F583)/SUMPRODUCT($F$4:$F$964,$O$4:$O$964)</f>
        <v>17028.292886637675</v>
      </c>
      <c r="Q583" s="36">
        <f>P583/F583</f>
        <v>74.359357583570628</v>
      </c>
      <c r="R583" s="15">
        <f>(0.3*IF(H583&lt;=$H$968,H583*F583,$H$968*F583)+0.3*IF(J583&lt;=$J$968,J583*F583,$J$968*F583)+0.3*IF(L583&lt;$L$968,L583*F583,$L$968*F583)+0.1*IF(N583&lt;$N$968,N583*F583,$N$968*F583))/F583</f>
        <v>0.15851528384279479</v>
      </c>
      <c r="S583" s="37">
        <f>43000000*(R583*F583)/SUMPRODUCT($R$4:$R$964,$F$4:$F$964)</f>
        <v>17494.798612636165</v>
      </c>
      <c r="T583" s="38">
        <f>S583/F583</f>
        <v>76.396500491860976</v>
      </c>
      <c r="U583" s="38">
        <f>43000000*F583/SUM($F$4:$F$964)</f>
        <v>22689.724299226931</v>
      </c>
      <c r="V583" s="38">
        <f t="shared" si="28"/>
        <v>5194.9256865907664</v>
      </c>
      <c r="W583" s="38">
        <f t="shared" si="29"/>
        <v>22.68526500694685</v>
      </c>
    </row>
    <row r="584" spans="1:23" x14ac:dyDescent="0.25">
      <c r="A584" s="7" t="s">
        <v>1273</v>
      </c>
      <c r="B584" s="7" t="s">
        <v>1274</v>
      </c>
      <c r="C584" s="7" t="s">
        <v>530</v>
      </c>
      <c r="D584" s="8">
        <v>3680</v>
      </c>
      <c r="E584" s="8" t="s">
        <v>737</v>
      </c>
      <c r="F584" s="9">
        <v>209</v>
      </c>
      <c r="G584" s="9">
        <v>42</v>
      </c>
      <c r="H584" s="10">
        <f t="shared" si="27"/>
        <v>0.20095693779904306</v>
      </c>
      <c r="I584" s="9">
        <v>59</v>
      </c>
      <c r="J584" s="10">
        <f>I584/F584</f>
        <v>0.28229665071770332</v>
      </c>
      <c r="K584" s="11">
        <v>3</v>
      </c>
      <c r="L584" s="12">
        <f>K584/F584</f>
        <v>1.4354066985645933E-2</v>
      </c>
      <c r="M584" s="9">
        <v>19</v>
      </c>
      <c r="N584" s="16">
        <f>M584/F584</f>
        <v>9.0909090909090912E-2</v>
      </c>
      <c r="O584" s="15">
        <f>(G584+I584+K584)*0.3/F584+M584*0.1/F584</f>
        <v>0.1583732057416268</v>
      </c>
      <c r="P584" s="36">
        <f>43000000*(O584*F584)/SUMPRODUCT($F$4:$F$964,$O$4:$O$964)</f>
        <v>15527.17615833904</v>
      </c>
      <c r="Q584" s="36">
        <f>P584/F584</f>
        <v>74.29270889157435</v>
      </c>
      <c r="R584" s="15">
        <f>(0.3*IF(H584&lt;=$H$968,H584*F584,$H$968*F584)+0.3*IF(J584&lt;=$J$968,J584*F584,$J$968*F584)+0.3*IF(L584&lt;$L$968,L584*F584,$L$968*F584)+0.1*IF(N584&lt;$N$968,N584*F584,$N$968*F584))/F584</f>
        <v>0.15837320574162678</v>
      </c>
      <c r="S584" s="37">
        <f>43000000*(R584*F584)/SUMPRODUCT($R$4:$R$964,$F$4:$F$964)</f>
        <v>15952.557412624157</v>
      </c>
      <c r="T584" s="38">
        <f>S584/F584</f>
        <v>76.328025897723236</v>
      </c>
      <c r="U584" s="38">
        <f>43000000*F584/SUM($F$4:$F$964)</f>
        <v>20708.08898925078</v>
      </c>
      <c r="V584" s="38">
        <f t="shared" si="28"/>
        <v>4755.5315766266231</v>
      </c>
      <c r="W584" s="38">
        <f t="shared" si="29"/>
        <v>22.75373960108459</v>
      </c>
    </row>
    <row r="585" spans="1:23" x14ac:dyDescent="0.25">
      <c r="A585" s="7" t="s">
        <v>1275</v>
      </c>
      <c r="B585" s="7" t="s">
        <v>1276</v>
      </c>
      <c r="C585" s="7" t="s">
        <v>37</v>
      </c>
      <c r="D585" s="8">
        <v>3950</v>
      </c>
      <c r="E585" s="8" t="s">
        <v>1277</v>
      </c>
      <c r="F585" s="9">
        <v>411</v>
      </c>
      <c r="G585" s="9">
        <v>85</v>
      </c>
      <c r="H585" s="10">
        <f t="shared" si="27"/>
        <v>0.20681265206812652</v>
      </c>
      <c r="I585" s="9">
        <v>127</v>
      </c>
      <c r="J585" s="10">
        <f>I585/F585</f>
        <v>0.30900243309002434</v>
      </c>
      <c r="K585" s="11">
        <v>3</v>
      </c>
      <c r="L585" s="12">
        <f>K585/F585</f>
        <v>7.2992700729927005E-3</v>
      </c>
      <c r="M585" s="9">
        <v>5</v>
      </c>
      <c r="N585" s="16">
        <f>M585/F585</f>
        <v>1.2165450121654502E-2</v>
      </c>
      <c r="O585" s="15">
        <f>(G585+I585+K585)*0.3/F585+M585*0.1/F585</f>
        <v>0.15815085158150852</v>
      </c>
      <c r="P585" s="36">
        <f>43000000*(O585*F585)/SUMPRODUCT($F$4:$F$964,$O$4:$O$964)</f>
        <v>30491.433543566091</v>
      </c>
      <c r="Q585" s="36">
        <f>P585/F585</f>
        <v>74.188402782399251</v>
      </c>
      <c r="R585" s="15">
        <f>(0.3*IF(H585&lt;=$H$968,H585*F585,$H$968*F585)+0.3*IF(J585&lt;=$J$968,J585*F585,$J$968*F585)+0.3*IF(L585&lt;$L$968,L585*F585,$L$968*F585)+0.1*IF(N585&lt;$N$968,N585*F585,$N$968*F585))/F585</f>
        <v>0.15815085158150852</v>
      </c>
      <c r="S585" s="37">
        <f>43000000*(R585*F585)/SUMPRODUCT($R$4:$R$964,$F$4:$F$964)</f>
        <v>31326.774375243818</v>
      </c>
      <c r="T585" s="38">
        <f>S585/F585</f>
        <v>76.220862226870608</v>
      </c>
      <c r="U585" s="38">
        <f>43000000*F585/SUM($F$4:$F$964)</f>
        <v>40722.605620009905</v>
      </c>
      <c r="V585" s="38">
        <f t="shared" si="28"/>
        <v>9395.8312447660865</v>
      </c>
      <c r="W585" s="38">
        <f t="shared" si="29"/>
        <v>22.860903271937218</v>
      </c>
    </row>
    <row r="586" spans="1:23" x14ac:dyDescent="0.25">
      <c r="A586" s="7" t="s">
        <v>1278</v>
      </c>
      <c r="B586" s="7" t="s">
        <v>1279</v>
      </c>
      <c r="C586" s="7" t="s">
        <v>724</v>
      </c>
      <c r="D586" s="8">
        <v>3000</v>
      </c>
      <c r="E586" s="8" t="s">
        <v>479</v>
      </c>
      <c r="F586" s="9">
        <v>347.5</v>
      </c>
      <c r="G586" s="9">
        <v>75.5</v>
      </c>
      <c r="H586" s="10">
        <f t="shared" si="27"/>
        <v>0.21726618705035972</v>
      </c>
      <c r="I586" s="9">
        <v>72.5</v>
      </c>
      <c r="J586" s="10">
        <f>I586/F586</f>
        <v>0.20863309352517986</v>
      </c>
      <c r="K586" s="11">
        <v>16</v>
      </c>
      <c r="L586" s="12">
        <f>K586/F586</f>
        <v>4.60431654676259E-2</v>
      </c>
      <c r="M586" s="9">
        <v>56</v>
      </c>
      <c r="N586" s="16">
        <f>M586/F586</f>
        <v>0.16115107913669063</v>
      </c>
      <c r="O586" s="15">
        <f>(G586+I586+K586)*0.3/F586+M586*0.1/F586</f>
        <v>0.15769784172661871</v>
      </c>
      <c r="P586" s="36">
        <f>43000000*(O586*F586)/SUMPRODUCT($F$4:$F$964,$O$4:$O$964)</f>
        <v>25706.623972114179</v>
      </c>
      <c r="Q586" s="36">
        <f>P586/F586</f>
        <v>73.975896322630732</v>
      </c>
      <c r="R586" s="15">
        <f>(0.3*IF(H586&lt;=$H$968,H586*F586,$H$968*F586)+0.3*IF(J586&lt;=$J$968,J586*F586,$J$968*F586)+0.3*IF(L586&lt;$L$968,L586*F586,$L$968*F586)+0.1*IF(N586&lt;$N$968,N586*F586,$N$968*F586))/F586</f>
        <v>0.15769784172661869</v>
      </c>
      <c r="S586" s="37">
        <f>43000000*(R586*F586)/SUMPRODUCT($R$4:$R$964,$F$4:$F$964)</f>
        <v>26410.880550205558</v>
      </c>
      <c r="T586" s="38">
        <f>S586/F586</f>
        <v>76.002533957426067</v>
      </c>
      <c r="U586" s="38">
        <f>43000000*F586/SUM($F$4:$F$964)</f>
        <v>34430.913510835628</v>
      </c>
      <c r="V586" s="38">
        <f t="shared" si="28"/>
        <v>8020.0329606300693</v>
      </c>
      <c r="W586" s="38">
        <f t="shared" si="29"/>
        <v>23.079231541381759</v>
      </c>
    </row>
    <row r="587" spans="1:23" x14ac:dyDescent="0.25">
      <c r="A587" s="7" t="s">
        <v>1280</v>
      </c>
      <c r="B587" s="7" t="s">
        <v>541</v>
      </c>
      <c r="C587" s="7" t="s">
        <v>1281</v>
      </c>
      <c r="D587" s="20">
        <v>9880</v>
      </c>
      <c r="E587" s="20" t="s">
        <v>1282</v>
      </c>
      <c r="F587" s="9">
        <v>118</v>
      </c>
      <c r="G587" s="9">
        <v>20</v>
      </c>
      <c r="H587" s="10">
        <f t="shared" si="27"/>
        <v>0.16949152542372881</v>
      </c>
      <c r="I587" s="9">
        <v>35</v>
      </c>
      <c r="J587" s="10">
        <f>I587/F587</f>
        <v>0.29661016949152541</v>
      </c>
      <c r="K587" s="11">
        <v>5</v>
      </c>
      <c r="L587" s="12">
        <f>K587/F587</f>
        <v>4.2372881355932202E-2</v>
      </c>
      <c r="M587" s="9">
        <v>6</v>
      </c>
      <c r="N587" s="16">
        <f>M587/F587</f>
        <v>5.0847457627118647E-2</v>
      </c>
      <c r="O587" s="15">
        <f>(G587+I587+K587)*0.3/F587+M587*0.1/F587</f>
        <v>0.15762711864406781</v>
      </c>
      <c r="P587" s="36">
        <f>43000000*(O587*F587)/SUMPRODUCT($F$4:$F$964,$O$4:$O$964)</f>
        <v>8725.2409832358371</v>
      </c>
      <c r="Q587" s="36">
        <f>P587/F587</f>
        <v>73.942720196913868</v>
      </c>
      <c r="R587" s="15">
        <f>(0.3*IF(H587&lt;=$H$968,H587*F587,$H$968*F587)+0.3*IF(J587&lt;=$J$968,J587*F587,$J$968*F587)+0.3*IF(L587&lt;$L$968,L587*F587,$L$968*F587)+0.1*IF(N587&lt;$N$968,N587*F587,$N$968*F587))/F587</f>
        <v>0.15762711864406781</v>
      </c>
      <c r="S587" s="37">
        <f>43000000*(R587*F587)/SUMPRODUCT($R$4:$R$964,$F$4:$F$964)</f>
        <v>8964.2769750697717</v>
      </c>
      <c r="T587" s="38">
        <f>S587/F587</f>
        <v>75.968448941269244</v>
      </c>
      <c r="U587" s="38">
        <f>43000000*F587/SUM($F$4:$F$964)</f>
        <v>11691.648328859292</v>
      </c>
      <c r="V587" s="38">
        <f t="shared" si="28"/>
        <v>2727.3713537895201</v>
      </c>
      <c r="W587" s="38">
        <f t="shared" si="29"/>
        <v>23.113316557538582</v>
      </c>
    </row>
    <row r="588" spans="1:23" x14ac:dyDescent="0.25">
      <c r="A588" s="7" t="s">
        <v>815</v>
      </c>
      <c r="B588" s="7" t="s">
        <v>1283</v>
      </c>
      <c r="C588" s="7" t="s">
        <v>556</v>
      </c>
      <c r="D588" s="8">
        <v>1840</v>
      </c>
      <c r="E588" s="8" t="s">
        <v>1284</v>
      </c>
      <c r="F588" s="9">
        <v>271</v>
      </c>
      <c r="G588" s="9">
        <v>61</v>
      </c>
      <c r="H588" s="10">
        <f t="shared" si="27"/>
        <v>0.22509225092250923</v>
      </c>
      <c r="I588" s="9">
        <v>60</v>
      </c>
      <c r="J588" s="10">
        <f>I588/F588</f>
        <v>0.22140221402214022</v>
      </c>
      <c r="K588" s="11">
        <v>14</v>
      </c>
      <c r="L588" s="12">
        <f>K588/F588</f>
        <v>5.1660516605166053E-2</v>
      </c>
      <c r="M588" s="9">
        <v>22</v>
      </c>
      <c r="N588" s="16">
        <f>M588/F588</f>
        <v>8.1180811808118078E-2</v>
      </c>
      <c r="O588" s="15">
        <f>(G588+I588+K588)*0.3/F588+M588*0.1/F588</f>
        <v>0.15756457564575646</v>
      </c>
      <c r="P588" s="36">
        <f>43000000*(O588*F588)/SUMPRODUCT($F$4:$F$964,$O$4:$O$964)</f>
        <v>20030.526343234957</v>
      </c>
      <c r="Q588" s="36">
        <f>P588/F588</f>
        <v>73.913381340350398</v>
      </c>
      <c r="R588" s="15">
        <f>(0.3*IF(H588&lt;=$H$968,H588*F588,$H$968*F588)+0.3*IF(J588&lt;=$J$968,J588*F588,$J$968*F588)+0.3*IF(L588&lt;$L$968,L588*F588,$L$968*F588)+0.1*IF(N588&lt;$N$968,N588*F588,$N$968*F588))/F588</f>
        <v>0.15756457564575646</v>
      </c>
      <c r="S588" s="37">
        <f>43000000*(R588*F588)/SUMPRODUCT($R$4:$R$964,$F$4:$F$964)</f>
        <v>20579.281012660173</v>
      </c>
      <c r="T588" s="38">
        <f>S588/F588</f>
        <v>75.93830631977923</v>
      </c>
      <c r="U588" s="38">
        <f>43000000*F588/SUM($F$4:$F$964)</f>
        <v>26851.158450176848</v>
      </c>
      <c r="V588" s="38">
        <f t="shared" si="28"/>
        <v>6271.8774375166759</v>
      </c>
      <c r="W588" s="38">
        <f t="shared" si="29"/>
        <v>23.143459179028596</v>
      </c>
    </row>
    <row r="589" spans="1:23" x14ac:dyDescent="0.25">
      <c r="A589" s="7" t="s">
        <v>1285</v>
      </c>
      <c r="B589" s="7" t="s">
        <v>902</v>
      </c>
      <c r="C589" s="7" t="s">
        <v>664</v>
      </c>
      <c r="D589" s="8">
        <v>9100</v>
      </c>
      <c r="E589" s="8" t="s">
        <v>353</v>
      </c>
      <c r="F589" s="9">
        <v>808</v>
      </c>
      <c r="G589" s="9">
        <v>148</v>
      </c>
      <c r="H589" s="10">
        <f t="shared" si="27"/>
        <v>0.18316831683168316</v>
      </c>
      <c r="I589" s="9">
        <v>160</v>
      </c>
      <c r="J589" s="10">
        <f>I589/F589</f>
        <v>0.19801980198019803</v>
      </c>
      <c r="K589" s="11">
        <v>44</v>
      </c>
      <c r="L589" s="12">
        <f>K589/F589</f>
        <v>5.4455445544554455E-2</v>
      </c>
      <c r="M589" s="9">
        <v>217</v>
      </c>
      <c r="N589" s="16">
        <f>M589/F589</f>
        <v>0.26856435643564358</v>
      </c>
      <c r="O589" s="15">
        <f>(G589+I589+K589)*0.3/F589+M589*0.1/F589</f>
        <v>0.15754950495049505</v>
      </c>
      <c r="P589" s="36">
        <f>43000000*(O589*F589)/SUMPRODUCT($F$4:$F$964,$O$4:$O$964)</f>
        <v>59716.299847630202</v>
      </c>
      <c r="Q589" s="36">
        <f>P589/F589</f>
        <v>73.906311692611638</v>
      </c>
      <c r="R589" s="15">
        <f>(0.3*IF(H589&lt;=$H$968,H589*F589,$H$968*F589)+0.3*IF(J589&lt;=$J$968,J589*F589,$J$968*F589)+0.3*IF(L589&lt;$L$968,L589*F589,$L$968*F589)+0.1*IF(N589&lt;$N$968,N589*F589,$N$968*F589))/F589</f>
        <v>0.15754950495049505</v>
      </c>
      <c r="S589" s="37">
        <f>43000000*(R589*F589)/SUMPRODUCT($R$4:$R$964,$F$4:$F$964)</f>
        <v>61352.282737977512</v>
      </c>
      <c r="T589" s="38">
        <f>S589/F589</f>
        <v>75.931042992546423</v>
      </c>
      <c r="U589" s="38">
        <f>43000000*F589/SUM($F$4:$F$964)</f>
        <v>80058.066523036512</v>
      </c>
      <c r="V589" s="38">
        <f t="shared" si="28"/>
        <v>18705.783785059</v>
      </c>
      <c r="W589" s="38">
        <f t="shared" si="29"/>
        <v>23.150722506261403</v>
      </c>
    </row>
    <row r="590" spans="1:23" x14ac:dyDescent="0.25">
      <c r="A590" s="7" t="s">
        <v>1048</v>
      </c>
      <c r="B590" s="7" t="s">
        <v>1286</v>
      </c>
      <c r="C590" s="7" t="s">
        <v>1281</v>
      </c>
      <c r="D590" s="8">
        <v>9230</v>
      </c>
      <c r="E590" s="8" t="s">
        <v>415</v>
      </c>
      <c r="F590" s="9">
        <v>704</v>
      </c>
      <c r="G590" s="9">
        <v>182</v>
      </c>
      <c r="H590" s="10">
        <f t="shared" si="27"/>
        <v>0.25852272727272729</v>
      </c>
      <c r="I590" s="9">
        <v>154</v>
      </c>
      <c r="J590" s="10">
        <f>I590/F590</f>
        <v>0.21875</v>
      </c>
      <c r="K590" s="11">
        <v>6</v>
      </c>
      <c r="L590" s="12">
        <f>K590/F590</f>
        <v>8.5227272727272721E-3</v>
      </c>
      <c r="M590" s="9">
        <v>82</v>
      </c>
      <c r="N590" s="16">
        <f>M590/F590</f>
        <v>0.11647727272727272</v>
      </c>
      <c r="O590" s="15">
        <f>(G590+I590+K590)*0.3/F590+M590*0.1/F590</f>
        <v>0.15738636363636363</v>
      </c>
      <c r="P590" s="36">
        <f>43000000*(O590*F590)/SUMPRODUCT($F$4:$F$964,$O$4:$O$964)</f>
        <v>51976.166717340348</v>
      </c>
      <c r="Q590" s="36">
        <f>P590/F590</f>
        <v>73.829782268949359</v>
      </c>
      <c r="R590" s="15">
        <f>(0.3*IF(H590&lt;=$H$968,H590*F590,$H$968*F590)+0.3*IF(J590&lt;=$J$968,J590*F590,$J$968*F590)+0.3*IF(L590&lt;$L$968,L590*F590,$L$968*F590)+0.1*IF(N590&lt;$N$968,N590*F590,$N$968*F590))/F590</f>
        <v>0.15738636363636363</v>
      </c>
      <c r="S590" s="37">
        <f>43000000*(R590*F590)/SUMPRODUCT($R$4:$R$964,$F$4:$F$964)</f>
        <v>53400.101550415617</v>
      </c>
      <c r="T590" s="38">
        <f>S590/F590</f>
        <v>75.85241697502218</v>
      </c>
      <c r="U590" s="38">
        <f>43000000*F590/SUM($F$4:$F$964)</f>
        <v>69753.562911160523</v>
      </c>
      <c r="V590" s="38">
        <f t="shared" si="28"/>
        <v>16353.461360744906</v>
      </c>
      <c r="W590" s="38">
        <f t="shared" si="29"/>
        <v>23.229348523785646</v>
      </c>
    </row>
    <row r="591" spans="1:23" x14ac:dyDescent="0.25">
      <c r="A591" s="7" t="s">
        <v>620</v>
      </c>
      <c r="B591" s="7" t="s">
        <v>1287</v>
      </c>
      <c r="C591" s="7" t="s">
        <v>1288</v>
      </c>
      <c r="D591" s="8">
        <v>2930</v>
      </c>
      <c r="E591" s="8" t="s">
        <v>699</v>
      </c>
      <c r="F591" s="9">
        <v>241</v>
      </c>
      <c r="G591" s="9">
        <v>47</v>
      </c>
      <c r="H591" s="10">
        <f t="shared" si="27"/>
        <v>0.19502074688796681</v>
      </c>
      <c r="I591" s="9">
        <v>60</v>
      </c>
      <c r="J591" s="10">
        <f>I591/F591</f>
        <v>0.24896265560165975</v>
      </c>
      <c r="K591" s="11">
        <v>9</v>
      </c>
      <c r="L591" s="12">
        <f>K591/F591</f>
        <v>3.7344398340248962E-2</v>
      </c>
      <c r="M591" s="9">
        <v>31</v>
      </c>
      <c r="N591" s="16">
        <f>M591/F591</f>
        <v>0.12863070539419086</v>
      </c>
      <c r="O591" s="15">
        <f>(G591+I591+K591)*0.3/F591+M591*0.1/F591</f>
        <v>0.15726141078838174</v>
      </c>
      <c r="P591" s="36">
        <f>43000000*(O591*F591)/SUMPRODUCT($F$4:$F$964,$O$4:$O$964)</f>
        <v>17778.851250786996</v>
      </c>
      <c r="Q591" s="36">
        <f>P591/F591</f>
        <v>73.771167015713672</v>
      </c>
      <c r="R591" s="15">
        <f>(0.3*IF(H591&lt;=$H$968,H591*F591,$H$968*F591)+0.3*IF(J591&lt;=$J$968,J591*F591,$J$968*F591)+0.3*IF(L591&lt;$L$968,L591*F591,$L$968*F591)+0.1*IF(N591&lt;$N$968,N591*F591,$N$968*F591))/F591</f>
        <v>0.15726141078838177</v>
      </c>
      <c r="S591" s="37">
        <f>43000000*(R591*F591)/SUMPRODUCT($R$4:$R$964,$F$4:$F$964)</f>
        <v>18265.919212642166</v>
      </c>
      <c r="T591" s="38">
        <f>S591/F591</f>
        <v>75.792195903079531</v>
      </c>
      <c r="U591" s="38">
        <f>43000000*F591/SUM($F$4:$F$964)</f>
        <v>23878.705485212624</v>
      </c>
      <c r="V591" s="38">
        <f t="shared" si="28"/>
        <v>5612.7862725704581</v>
      </c>
      <c r="W591" s="38">
        <f t="shared" si="29"/>
        <v>23.289569595728295</v>
      </c>
    </row>
    <row r="592" spans="1:23" x14ac:dyDescent="0.25">
      <c r="A592" s="7" t="s">
        <v>1289</v>
      </c>
      <c r="B592" s="7" t="s">
        <v>1045</v>
      </c>
      <c r="C592" s="7" t="s">
        <v>37</v>
      </c>
      <c r="D592" s="8">
        <v>2800</v>
      </c>
      <c r="E592" s="8" t="s">
        <v>169</v>
      </c>
      <c r="F592" s="9">
        <v>908</v>
      </c>
      <c r="G592" s="9">
        <v>109</v>
      </c>
      <c r="H592" s="10">
        <f t="shared" si="27"/>
        <v>0.12004405286343613</v>
      </c>
      <c r="I592" s="9">
        <v>167</v>
      </c>
      <c r="J592" s="10">
        <f>I592/F592</f>
        <v>0.18392070484581499</v>
      </c>
      <c r="K592" s="11">
        <v>117</v>
      </c>
      <c r="L592" s="12">
        <f>K592/F592</f>
        <v>0.1288546255506608</v>
      </c>
      <c r="M592" s="9">
        <v>247</v>
      </c>
      <c r="N592" s="16">
        <f>M592/F592</f>
        <v>0.27202643171806168</v>
      </c>
      <c r="O592" s="15">
        <f>(G592+I592+K592)*0.3/F592+M592*0.1/F592</f>
        <v>0.15704845814977975</v>
      </c>
      <c r="P592" s="36">
        <f>43000000*(O592*F592)/SUMPRODUCT($F$4:$F$964,$O$4:$O$964)</f>
        <v>66893.514204808074</v>
      </c>
      <c r="Q592" s="36">
        <f>P592/F592</f>
        <v>73.671271150669682</v>
      </c>
      <c r="R592" s="15">
        <f>(0.3*IF(H592&lt;=$H$968,H592*F592,$H$968*F592)+0.3*IF(J592&lt;=$J$968,J592*F592,$J$968*F592)+0.3*IF(L592&lt;$L$968,L592*F592,$L$968*F592)+0.1*IF(N592&lt;$N$968,N592*F592,$N$968*F592))/F592</f>
        <v>0.15704845814977977</v>
      </c>
      <c r="S592" s="37">
        <f>43000000*(R592*F592)/SUMPRODUCT($R$4:$R$964,$F$4:$F$964)</f>
        <v>68726.123475534914</v>
      </c>
      <c r="T592" s="38">
        <f>S592/F592</f>
        <v>75.689563299047265</v>
      </c>
      <c r="U592" s="38">
        <f>43000000*F592/SUM($F$4:$F$964)</f>
        <v>89966.243072917263</v>
      </c>
      <c r="V592" s="38">
        <f t="shared" si="28"/>
        <v>21240.119597382349</v>
      </c>
      <c r="W592" s="38">
        <f t="shared" si="29"/>
        <v>23.392202199760561</v>
      </c>
    </row>
    <row r="593" spans="1:23" x14ac:dyDescent="0.25">
      <c r="A593" s="7" t="s">
        <v>1290</v>
      </c>
      <c r="B593" s="7" t="s">
        <v>945</v>
      </c>
      <c r="C593" s="7" t="s">
        <v>762</v>
      </c>
      <c r="D593" s="8">
        <v>8570</v>
      </c>
      <c r="E593" s="8" t="s">
        <v>1291</v>
      </c>
      <c r="F593" s="9">
        <v>547</v>
      </c>
      <c r="G593" s="9">
        <v>139</v>
      </c>
      <c r="H593" s="10">
        <f t="shared" si="27"/>
        <v>0.25411334552102377</v>
      </c>
      <c r="I593" s="9">
        <v>133</v>
      </c>
      <c r="J593" s="10">
        <f>I593/F593</f>
        <v>0.24314442413162707</v>
      </c>
      <c r="K593" s="11">
        <v>8</v>
      </c>
      <c r="L593" s="12">
        <f>K593/F593</f>
        <v>1.4625228519195612E-2</v>
      </c>
      <c r="M593" s="9">
        <v>19</v>
      </c>
      <c r="N593" s="16">
        <f>M593/F593</f>
        <v>3.4734917733089579E-2</v>
      </c>
      <c r="O593" s="15">
        <f>(G593+I593+K593)*0.3/F593+M593*0.1/F593</f>
        <v>0.15703839122486291</v>
      </c>
      <c r="P593" s="36">
        <f>43000000*(O593*F593)/SUMPRODUCT($F$4:$F$964,$O$4:$O$964)</f>
        <v>40295.602175266577</v>
      </c>
      <c r="Q593" s="36">
        <f>P593/F593</f>
        <v>73.666548766483686</v>
      </c>
      <c r="R593" s="15">
        <f>(0.3*IF(H593&lt;=$H$968,H593*F593,$H$968*F593)+0.3*IF(J593&lt;=$J$968,J593*F593,$J$968*F593)+0.3*IF(L593&lt;$L$968,L593*F593,$L$968*F593)+0.1*IF(N593&lt;$N$968,N593*F593,$N$968*F593))/F593</f>
        <v>0.15703839122486291</v>
      </c>
      <c r="S593" s="37">
        <f>43000000*(R593*F593)/SUMPRODUCT($R$4:$R$964,$F$4:$F$964)</f>
        <v>41399.537212822223</v>
      </c>
      <c r="T593" s="38">
        <f>S593/F593</f>
        <v>75.684711540808451</v>
      </c>
      <c r="U593" s="38">
        <f>43000000*F593/SUM($F$4:$F$964)</f>
        <v>54197.725727847734</v>
      </c>
      <c r="V593" s="38">
        <f t="shared" si="28"/>
        <v>12798.188515025511</v>
      </c>
      <c r="W593" s="38">
        <f t="shared" si="29"/>
        <v>23.397053957999375</v>
      </c>
    </row>
    <row r="594" spans="1:23" x14ac:dyDescent="0.25">
      <c r="A594" s="7" t="s">
        <v>1292</v>
      </c>
      <c r="B594" s="7" t="s">
        <v>541</v>
      </c>
      <c r="C594" s="7" t="s">
        <v>250</v>
      </c>
      <c r="D594" s="8">
        <v>2570</v>
      </c>
      <c r="E594" s="8" t="s">
        <v>817</v>
      </c>
      <c r="F594" s="9">
        <v>768.5</v>
      </c>
      <c r="G594" s="9">
        <v>151</v>
      </c>
      <c r="H594" s="10">
        <f t="shared" si="27"/>
        <v>0.19648666232921275</v>
      </c>
      <c r="I594" s="9">
        <v>191.5</v>
      </c>
      <c r="J594" s="10">
        <f>I594/F594</f>
        <v>0.24918672739102146</v>
      </c>
      <c r="K594" s="11">
        <v>23</v>
      </c>
      <c r="L594" s="12">
        <f>K594/F594</f>
        <v>2.992843201040989E-2</v>
      </c>
      <c r="M594" s="9">
        <v>108</v>
      </c>
      <c r="N594" s="16">
        <f>M594/F594</f>
        <v>0.14053350683148991</v>
      </c>
      <c r="O594" s="15">
        <f>(G594+I594+K594)*0.3/F594+M594*0.1/F594</f>
        <v>0.15673389720234224</v>
      </c>
      <c r="P594" s="36">
        <f>43000000*(O594*F594)/SUMPRODUCT($F$4:$F$964,$O$4:$O$964)</f>
        <v>56502.97185111593</v>
      </c>
      <c r="Q594" s="36">
        <f>P594/F594</f>
        <v>73.52371093183595</v>
      </c>
      <c r="R594" s="15">
        <f>(0.3*IF(H594&lt;=$H$968,H594*F594,$H$968*F594)+0.3*IF(J594&lt;=$J$968,J594*F594,$J$968*F594)+0.3*IF(L594&lt;$L$968,L594*F594,$L$968*F594)+0.1*IF(N594&lt;$N$968,N594*F594,$N$968*F594))/F594</f>
        <v>0.15673389720234224</v>
      </c>
      <c r="S594" s="37">
        <f>43000000*(R594*F594)/SUMPRODUCT($R$4:$R$964,$F$4:$F$964)</f>
        <v>58050.922669201813</v>
      </c>
      <c r="T594" s="38">
        <f>S594/F594</f>
        <v>75.537960532468205</v>
      </c>
      <c r="U594" s="38">
        <f>43000000*F594/SUM($F$4:$F$964)</f>
        <v>76144.336785833613</v>
      </c>
      <c r="V594" s="38">
        <f t="shared" si="28"/>
        <v>18093.4141166318</v>
      </c>
      <c r="W594" s="38">
        <f t="shared" si="29"/>
        <v>23.543804966339621</v>
      </c>
    </row>
    <row r="595" spans="1:23" x14ac:dyDescent="0.25">
      <c r="A595" s="7" t="s">
        <v>1293</v>
      </c>
      <c r="B595" s="7" t="s">
        <v>1294</v>
      </c>
      <c r="C595" s="7" t="s">
        <v>100</v>
      </c>
      <c r="D595" s="8">
        <v>8200</v>
      </c>
      <c r="E595" s="8" t="s">
        <v>659</v>
      </c>
      <c r="F595" s="9">
        <v>607</v>
      </c>
      <c r="G595" s="9">
        <v>127</v>
      </c>
      <c r="H595" s="10">
        <f t="shared" si="27"/>
        <v>0.20922570016474465</v>
      </c>
      <c r="I595" s="9">
        <v>150</v>
      </c>
      <c r="J595" s="10">
        <f>I595/F595</f>
        <v>0.24711696869851729</v>
      </c>
      <c r="K595" s="11">
        <v>10</v>
      </c>
      <c r="L595" s="12">
        <f>K595/F595</f>
        <v>1.6474464579901153E-2</v>
      </c>
      <c r="M595" s="9">
        <v>84</v>
      </c>
      <c r="N595" s="16">
        <f>M595/F595</f>
        <v>0.13838550247116968</v>
      </c>
      <c r="O595" s="15">
        <f>(G595+I595+K595)*0.3/F595+M595*0.1/F595</f>
        <v>0.1556836902800659</v>
      </c>
      <c r="P595" s="36">
        <f>43000000*(O595*F595)/SUMPRODUCT($F$4:$F$964,$O$4:$O$964)</f>
        <v>44329.853382569163</v>
      </c>
      <c r="Q595" s="36">
        <f>P595/F595</f>
        <v>73.031059938334707</v>
      </c>
      <c r="R595" s="15">
        <f>(0.3*IF(H595&lt;=$H$968,H595*F595,$H$968*F595)+0.3*IF(J595&lt;=$J$968,J595*F595,$J$968*F595)+0.3*IF(L595&lt;$L$968,L595*F595,$L$968*F595)+0.1*IF(N595&lt;$N$968,N595*F595,$N$968*F595))/F595</f>
        <v>0.1556836902800659</v>
      </c>
      <c r="S595" s="37">
        <f>43000000*(R595*F595)/SUMPRODUCT($R$4:$R$964,$F$4:$F$964)</f>
        <v>45544.310437854474</v>
      </c>
      <c r="T595" s="38">
        <f>S595/F595</f>
        <v>75.031812912445588</v>
      </c>
      <c r="U595" s="38">
        <f>43000000*F595/SUM($F$4:$F$964)</f>
        <v>60142.63165777619</v>
      </c>
      <c r="V595" s="38">
        <f t="shared" si="28"/>
        <v>14598.321219921716</v>
      </c>
      <c r="W595" s="38">
        <f t="shared" si="29"/>
        <v>24.049952586362238</v>
      </c>
    </row>
    <row r="596" spans="1:23" x14ac:dyDescent="0.25">
      <c r="A596" s="7" t="s">
        <v>1122</v>
      </c>
      <c r="B596" s="7" t="s">
        <v>1295</v>
      </c>
      <c r="C596" s="7" t="s">
        <v>1296</v>
      </c>
      <c r="D596" s="8">
        <v>2170</v>
      </c>
      <c r="E596" s="8" t="s">
        <v>16</v>
      </c>
      <c r="F596" s="9">
        <v>538</v>
      </c>
      <c r="G596" s="9">
        <v>50</v>
      </c>
      <c r="H596" s="10">
        <f t="shared" si="27"/>
        <v>9.2936802973977689E-2</v>
      </c>
      <c r="I596" s="9">
        <v>98</v>
      </c>
      <c r="J596" s="10">
        <f>I596/F596</f>
        <v>0.18215613382899629</v>
      </c>
      <c r="K596" s="11">
        <v>38</v>
      </c>
      <c r="L596" s="12">
        <f>K596/F596</f>
        <v>7.0631970260223054E-2</v>
      </c>
      <c r="M596" s="9">
        <v>277</v>
      </c>
      <c r="N596" s="16">
        <f>M596/F596</f>
        <v>0.51486988847583648</v>
      </c>
      <c r="O596" s="15">
        <f>(G596+I596+K596)*0.3/F596+M596*0.1/F596</f>
        <v>0.15520446096654275</v>
      </c>
      <c r="P596" s="36">
        <f>43000000*(O596*F596)/SUMPRODUCT($F$4:$F$964,$O$4:$O$964)</f>
        <v>39169.764629042591</v>
      </c>
      <c r="Q596" s="36">
        <f>P596/F596</f>
        <v>72.806253957328238</v>
      </c>
      <c r="R596" s="15">
        <f>(0.3*IF(H596&lt;=$H$968,H596*F596,$H$968*F596)+0.3*IF(J596&lt;=$J$968,J596*F596,$J$968*F596)+0.3*IF(L596&lt;$L$968,L596*F596,$L$968*F596)+0.1*IF(N596&lt;$N$968,N596*F596,$N$968*F596))/F596</f>
        <v>0.15520446096654275</v>
      </c>
      <c r="S596" s="37">
        <f>43000000*(R596*F596)/SUMPRODUCT($R$4:$R$964,$F$4:$F$964)</f>
        <v>40242.856312813215</v>
      </c>
      <c r="T596" s="38">
        <f>S596/F596</f>
        <v>74.800848165080325</v>
      </c>
      <c r="U596" s="38">
        <f>43000000*F596/SUM($F$4:$F$964)</f>
        <v>53305.989838358466</v>
      </c>
      <c r="V596" s="38">
        <f t="shared" si="28"/>
        <v>13063.13352554525</v>
      </c>
      <c r="W596" s="38">
        <f t="shared" si="29"/>
        <v>24.280917333727501</v>
      </c>
    </row>
    <row r="597" spans="1:23" x14ac:dyDescent="0.25">
      <c r="A597" s="7" t="s">
        <v>1297</v>
      </c>
      <c r="B597" s="7" t="s">
        <v>1298</v>
      </c>
      <c r="C597" s="7" t="s">
        <v>126</v>
      </c>
      <c r="D597" s="8">
        <v>2220</v>
      </c>
      <c r="E597" s="8" t="s">
        <v>827</v>
      </c>
      <c r="F597" s="9">
        <v>626</v>
      </c>
      <c r="G597" s="9">
        <v>145</v>
      </c>
      <c r="H597" s="10">
        <f t="shared" si="27"/>
        <v>0.23162939297124602</v>
      </c>
      <c r="I597" s="9">
        <v>168</v>
      </c>
      <c r="J597" s="10">
        <f>I597/F597</f>
        <v>0.26837060702875398</v>
      </c>
      <c r="K597" s="11">
        <v>2</v>
      </c>
      <c r="L597" s="12">
        <f>K597/F597</f>
        <v>3.1948881789137379E-3</v>
      </c>
      <c r="M597" s="9">
        <v>26</v>
      </c>
      <c r="N597" s="16">
        <f>M597/F597</f>
        <v>4.1533546325878593E-2</v>
      </c>
      <c r="O597" s="15">
        <f>(G597+I597+K597)*0.3/F597+M597*0.1/F597</f>
        <v>0.15511182108626198</v>
      </c>
      <c r="P597" s="36">
        <f>43000000*(O597*F597)/SUMPRODUCT($F$4:$F$964,$O$4:$O$964)</f>
        <v>45549.510724311796</v>
      </c>
      <c r="Q597" s="36">
        <f>P597/F597</f>
        <v>72.762796684204147</v>
      </c>
      <c r="R597" s="15">
        <f>(0.3*IF(H597&lt;=$H$968,H597*F597,$H$968*F597)+0.3*IF(J597&lt;=$J$968,J597*F597,$J$968*F597)+0.3*IF(L597&lt;$L$968,L597*F597,$L$968*F597)+0.1*IF(N597&lt;$N$968,N597*F597,$N$968*F597))/F597</f>
        <v>0.15511182108626198</v>
      </c>
      <c r="S597" s="37">
        <f>43000000*(R597*F597)/SUMPRODUCT($R$4:$R$964,$F$4:$F$964)</f>
        <v>46797.381412864219</v>
      </c>
      <c r="T597" s="38">
        <f>S597/F597</f>
        <v>74.756200340038689</v>
      </c>
      <c r="U597" s="38">
        <f>43000000*F597/SUM($F$4:$F$964)</f>
        <v>62025.185202253531</v>
      </c>
      <c r="V597" s="38">
        <f t="shared" si="28"/>
        <v>15227.803789389312</v>
      </c>
      <c r="W597" s="38">
        <f t="shared" si="29"/>
        <v>24.325565158769137</v>
      </c>
    </row>
    <row r="598" spans="1:23" x14ac:dyDescent="0.25">
      <c r="A598" s="7" t="s">
        <v>70</v>
      </c>
      <c r="B598" s="7" t="s">
        <v>541</v>
      </c>
      <c r="C598" s="7" t="s">
        <v>168</v>
      </c>
      <c r="D598" s="8">
        <v>3590</v>
      </c>
      <c r="E598" s="8" t="s">
        <v>1299</v>
      </c>
      <c r="F598" s="9">
        <v>302</v>
      </c>
      <c r="G598" s="9">
        <v>72</v>
      </c>
      <c r="H598" s="10">
        <f t="shared" si="27"/>
        <v>0.23841059602649006</v>
      </c>
      <c r="I598" s="9">
        <v>73</v>
      </c>
      <c r="J598" s="10">
        <f>I598/F598</f>
        <v>0.24172185430463577</v>
      </c>
      <c r="K598" s="11">
        <v>6</v>
      </c>
      <c r="L598" s="12">
        <f>K598/F598</f>
        <v>1.9867549668874173E-2</v>
      </c>
      <c r="M598" s="9">
        <v>15</v>
      </c>
      <c r="N598" s="16">
        <f>M598/F598</f>
        <v>4.9668874172185427E-2</v>
      </c>
      <c r="O598" s="15">
        <f>(G598+I598+K598)*0.3/F598+M598*0.1/F598</f>
        <v>0.15496688741721854</v>
      </c>
      <c r="P598" s="36">
        <f>43000000*(O598*F598)/SUMPRODUCT($F$4:$F$964,$O$4:$O$964)</f>
        <v>21953.832151367584</v>
      </c>
      <c r="Q598" s="36">
        <f>P598/F598</f>
        <v>72.694808448237026</v>
      </c>
      <c r="R598" s="15">
        <f>(0.3*IF(H598&lt;=$H$968,H598*F598,$H$968*F598)+0.3*IF(J598&lt;=$J$968,J598*F598,$J$968*F598)+0.3*IF(L598&lt;$L$968,L598*F598,$L$968*F598)+0.1*IF(N598&lt;$N$968,N598*F598,$N$968*F598))/F598</f>
        <v>0.15496688741721854</v>
      </c>
      <c r="S598" s="37">
        <f>43000000*(R598*F598)/SUMPRODUCT($R$4:$R$964,$F$4:$F$964)</f>
        <v>22555.277550175546</v>
      </c>
      <c r="T598" s="38">
        <f>S598/F598</f>
        <v>74.686349503892529</v>
      </c>
      <c r="U598" s="38">
        <f>43000000*F598/SUM($F$4:$F$964)</f>
        <v>29922.693180639882</v>
      </c>
      <c r="V598" s="38">
        <f t="shared" si="28"/>
        <v>7367.4156304643366</v>
      </c>
      <c r="W598" s="38">
        <f t="shared" si="29"/>
        <v>24.395415994915297</v>
      </c>
    </row>
    <row r="599" spans="1:23" x14ac:dyDescent="0.25">
      <c r="A599" s="7" t="s">
        <v>1300</v>
      </c>
      <c r="B599" s="7" t="s">
        <v>1301</v>
      </c>
      <c r="C599" s="7" t="s">
        <v>414</v>
      </c>
      <c r="D599" s="8">
        <v>8820</v>
      </c>
      <c r="E599" s="8" t="s">
        <v>890</v>
      </c>
      <c r="F599" s="9">
        <v>737</v>
      </c>
      <c r="G599" s="9">
        <v>163</v>
      </c>
      <c r="H599" s="10">
        <f t="shared" si="27"/>
        <v>0.22116689280868385</v>
      </c>
      <c r="I599" s="9">
        <v>194</v>
      </c>
      <c r="J599" s="10">
        <f>I599/F599</f>
        <v>0.26322930800542743</v>
      </c>
      <c r="K599" s="11">
        <v>7</v>
      </c>
      <c r="L599" s="12">
        <f>K599/F599</f>
        <v>9.497964721845319E-3</v>
      </c>
      <c r="M599" s="9">
        <v>50</v>
      </c>
      <c r="N599" s="16">
        <f>M599/F599</f>
        <v>6.7842605156037988E-2</v>
      </c>
      <c r="O599" s="15">
        <f>(G599+I599+K599)*0.3/F599+M599*0.1/F599</f>
        <v>0.15495251017639078</v>
      </c>
      <c r="P599" s="36">
        <f>43000000*(O599*F599)/SUMPRODUCT($F$4:$F$964,$O$4:$O$964)</f>
        <v>53571.103241157653</v>
      </c>
      <c r="Q599" s="36">
        <f>P599/F599</f>
        <v>72.68806409926411</v>
      </c>
      <c r="R599" s="15">
        <f>(0.3*IF(H599&lt;=$H$968,H599*F599,$H$968*F599)+0.3*IF(J599&lt;=$J$968,J599*F599,$J$968*F599)+0.3*IF(L599&lt;$L$968,L599*F599,$L$968*F599)+0.1*IF(N599&lt;$N$968,N599*F599,$N$968*F599))/F599</f>
        <v>0.15495251017639075</v>
      </c>
      <c r="S599" s="37">
        <f>43000000*(R599*F599)/SUMPRODUCT($R$4:$R$964,$F$4:$F$964)</f>
        <v>55038.732825428357</v>
      </c>
      <c r="T599" s="38">
        <f>S599/F599</f>
        <v>74.679420387284068</v>
      </c>
      <c r="U599" s="38">
        <f>43000000*F599/SUM($F$4:$F$964)</f>
        <v>73023.261172621176</v>
      </c>
      <c r="V599" s="38">
        <f t="shared" si="28"/>
        <v>17984.52834719282</v>
      </c>
      <c r="W599" s="38">
        <f t="shared" si="29"/>
        <v>24.402345111523758</v>
      </c>
    </row>
    <row r="600" spans="1:23" x14ac:dyDescent="0.25">
      <c r="A600" s="7" t="s">
        <v>1302</v>
      </c>
      <c r="B600" s="7" t="s">
        <v>541</v>
      </c>
      <c r="C600" s="7" t="s">
        <v>1067</v>
      </c>
      <c r="D600" s="8">
        <v>3910</v>
      </c>
      <c r="E600" s="8" t="s">
        <v>1068</v>
      </c>
      <c r="F600" s="9">
        <v>132</v>
      </c>
      <c r="G600" s="9">
        <v>29</v>
      </c>
      <c r="H600" s="10">
        <f t="shared" si="27"/>
        <v>0.2196969696969697</v>
      </c>
      <c r="I600" s="9">
        <v>38</v>
      </c>
      <c r="J600" s="10">
        <f>I600/F600</f>
        <v>0.2878787878787879</v>
      </c>
      <c r="K600" s="11">
        <v>1</v>
      </c>
      <c r="L600" s="12">
        <f>K600/F600</f>
        <v>7.575757575757576E-3</v>
      </c>
      <c r="M600" s="9">
        <v>0</v>
      </c>
      <c r="N600" s="16">
        <f>M600/F600</f>
        <v>0</v>
      </c>
      <c r="O600" s="15">
        <f>(G600+I600+K600)*0.3/F600+M600*0.1/F600</f>
        <v>0.15454545454545454</v>
      </c>
      <c r="P600" s="36">
        <f>43000000*(O600*F600)/SUMPRODUCT($F$4:$F$964,$O$4:$O$964)</f>
        <v>9569.6191429038172</v>
      </c>
      <c r="Q600" s="36">
        <f>P600/F600</f>
        <v>72.497114718968305</v>
      </c>
      <c r="R600" s="15">
        <f>(0.3*IF(H600&lt;=$H$968,H600*F600,$H$968*F600)+0.3*IF(J600&lt;=$J$968,J600*F600,$J$968*F600)+0.3*IF(L600&lt;$L$968,L600*F600,$L$968*F600)+0.1*IF(N600&lt;$N$968,N600*F600,$N$968*F600))/F600</f>
        <v>0.15454545454545457</v>
      </c>
      <c r="S600" s="37">
        <f>43000000*(R600*F600)/SUMPRODUCT($R$4:$R$964,$F$4:$F$964)</f>
        <v>9831.7876500765233</v>
      </c>
      <c r="T600" s="38">
        <f>S600/F600</f>
        <v>74.483239773306991</v>
      </c>
      <c r="U600" s="38">
        <f>43000000*F600/SUM($F$4:$F$964)</f>
        <v>13078.793045842598</v>
      </c>
      <c r="V600" s="38">
        <f t="shared" si="28"/>
        <v>3247.0053957660748</v>
      </c>
      <c r="W600" s="38">
        <f t="shared" si="29"/>
        <v>24.598525725500835</v>
      </c>
    </row>
    <row r="601" spans="1:23" x14ac:dyDescent="0.25">
      <c r="A601" s="7" t="s">
        <v>1303</v>
      </c>
      <c r="B601" s="7" t="s">
        <v>1304</v>
      </c>
      <c r="C601" s="7" t="s">
        <v>255</v>
      </c>
      <c r="D601" s="8">
        <v>9800</v>
      </c>
      <c r="E601" s="8" t="s">
        <v>1261</v>
      </c>
      <c r="F601" s="9">
        <v>661</v>
      </c>
      <c r="G601" s="9">
        <v>146</v>
      </c>
      <c r="H601" s="10">
        <f t="shared" si="27"/>
        <v>0.22087745839636913</v>
      </c>
      <c r="I601" s="9">
        <v>177</v>
      </c>
      <c r="J601" s="10">
        <f>I601/F601</f>
        <v>0.26777609682299547</v>
      </c>
      <c r="K601" s="11">
        <v>11</v>
      </c>
      <c r="L601" s="12">
        <f>K601/F601</f>
        <v>1.6641452344931921E-2</v>
      </c>
      <c r="M601" s="9">
        <v>17</v>
      </c>
      <c r="N601" s="16">
        <f>M601/F601</f>
        <v>2.5718608169440244E-2</v>
      </c>
      <c r="O601" s="15">
        <f>(G601+I601+K601)*0.3/F601+M601*0.1/F601</f>
        <v>0.15416036308623299</v>
      </c>
      <c r="P601" s="36">
        <f>43000000*(O601*F601)/SUMPRODUCT($F$4:$F$964,$O$4:$O$964)</f>
        <v>47801.18581675976</v>
      </c>
      <c r="Q601" s="36">
        <f>P601/F601</f>
        <v>72.316468709167566</v>
      </c>
      <c r="R601" s="15">
        <f>(0.3*IF(H601&lt;=$H$968,H601*F601,$H$968*F601)+0.3*IF(J601&lt;=$J$968,J601*F601,$J$968*F601)+0.3*IF(L601&lt;$L$968,L601*F601,$L$968*F601)+0.1*IF(N601&lt;$N$968,N601*F601,$N$968*F601))/F601</f>
        <v>0.15416036308623299</v>
      </c>
      <c r="S601" s="37">
        <f>43000000*(R601*F601)/SUMPRODUCT($R$4:$R$964,$F$4:$F$964)</f>
        <v>49110.743212882233</v>
      </c>
      <c r="T601" s="38">
        <f>S601/F601</f>
        <v>74.297644800124402</v>
      </c>
      <c r="U601" s="38">
        <f>43000000*F601/SUM($F$4:$F$964)</f>
        <v>65493.046994711796</v>
      </c>
      <c r="V601" s="38">
        <f t="shared" si="28"/>
        <v>16382.303781829563</v>
      </c>
      <c r="W601" s="38">
        <f t="shared" si="29"/>
        <v>24.784120698683424</v>
      </c>
    </row>
    <row r="602" spans="1:23" x14ac:dyDescent="0.25">
      <c r="A602" s="7" t="s">
        <v>1305</v>
      </c>
      <c r="B602" s="7" t="s">
        <v>1306</v>
      </c>
      <c r="C602" s="7" t="s">
        <v>157</v>
      </c>
      <c r="D602" s="8">
        <v>9040</v>
      </c>
      <c r="E602" s="8" t="s">
        <v>66</v>
      </c>
      <c r="F602" s="9">
        <v>415</v>
      </c>
      <c r="G602" s="9">
        <v>59</v>
      </c>
      <c r="H602" s="10">
        <f t="shared" si="27"/>
        <v>0.14216867469879518</v>
      </c>
      <c r="I602" s="9">
        <v>81</v>
      </c>
      <c r="J602" s="10">
        <f>I602/F602</f>
        <v>0.19518072289156627</v>
      </c>
      <c r="K602" s="11">
        <v>34</v>
      </c>
      <c r="L602" s="12">
        <f>K602/F602</f>
        <v>8.1927710843373497E-2</v>
      </c>
      <c r="M602" s="9">
        <v>116</v>
      </c>
      <c r="N602" s="16">
        <f>M602/F602</f>
        <v>0.27951807228915665</v>
      </c>
      <c r="O602" s="15">
        <f>(G602+I602+K602)*0.3/F602+M602*0.1/F602</f>
        <v>0.15373493975903613</v>
      </c>
      <c r="P602" s="36">
        <f>43000000*(O602*F602)/SUMPRODUCT($F$4:$F$964,$O$4:$O$964)</f>
        <v>29928.514770454094</v>
      </c>
      <c r="Q602" s="36">
        <f>P602/F602</f>
        <v>72.116903061335165</v>
      </c>
      <c r="R602" s="15">
        <f>(0.3*IF(H602&lt;=$H$968,H602*F602,$H$968*F602)+0.3*IF(J602&lt;=$J$968,J602*F602,$J$968*F602)+0.3*IF(L602&lt;$L$968,L602*F602,$L$968*F602)+0.1*IF(N602&lt;$N$968,N602*F602,$N$968*F602))/F602</f>
        <v>0.15373493975903615</v>
      </c>
      <c r="S602" s="37">
        <f>43000000*(R602*F602)/SUMPRODUCT($R$4:$R$964,$F$4:$F$964)</f>
        <v>30748.433925239318</v>
      </c>
      <c r="T602" s="38">
        <f>S602/F602</f>
        <v>74.092611868046546</v>
      </c>
      <c r="U602" s="38">
        <f>43000000*F602/SUM($F$4:$F$964)</f>
        <v>41118.932682005136</v>
      </c>
      <c r="V602" s="38">
        <f t="shared" si="28"/>
        <v>10370.498756765817</v>
      </c>
      <c r="W602" s="38">
        <f t="shared" si="29"/>
        <v>24.98915363076128</v>
      </c>
    </row>
    <row r="603" spans="1:23" x14ac:dyDescent="0.25">
      <c r="A603" s="7" t="s">
        <v>1307</v>
      </c>
      <c r="B603" s="7" t="s">
        <v>1042</v>
      </c>
      <c r="C603" s="7" t="s">
        <v>1043</v>
      </c>
      <c r="D603" s="8">
        <v>3680</v>
      </c>
      <c r="E603" s="8" t="s">
        <v>737</v>
      </c>
      <c r="F603" s="9">
        <v>331</v>
      </c>
      <c r="G603" s="9">
        <v>89</v>
      </c>
      <c r="H603" s="10">
        <f t="shared" si="27"/>
        <v>0.26888217522658608</v>
      </c>
      <c r="I603" s="9">
        <v>71</v>
      </c>
      <c r="J603" s="10">
        <f>I603/F603</f>
        <v>0.21450151057401812</v>
      </c>
      <c r="K603" s="11">
        <v>4</v>
      </c>
      <c r="L603" s="12">
        <f>K603/F603</f>
        <v>1.2084592145015106E-2</v>
      </c>
      <c r="M603" s="9">
        <v>15</v>
      </c>
      <c r="N603" s="16">
        <f>M603/F603</f>
        <v>4.5317220543806644E-2</v>
      </c>
      <c r="O603" s="15">
        <f>(G603+I603+K603)*0.3/F603+M603*0.1/F603</f>
        <v>0.15317220543806645</v>
      </c>
      <c r="P603" s="36">
        <f>43000000*(O603*F603)/SUMPRODUCT($F$4:$F$964,$O$4:$O$964)</f>
        <v>23783.318163981548</v>
      </c>
      <c r="Q603" s="36">
        <f>P603/F603</f>
        <v>71.852924966711626</v>
      </c>
      <c r="R603" s="15">
        <f>(0.3*IF(H603&lt;=$H$968,H603*F603,$H$968*F603)+0.3*IF(J603&lt;=$J$968,J603*F603,$J$968*F603)+0.3*IF(L603&lt;$L$968,L603*F603,$L$968*F603)+0.1*IF(N603&lt;$N$968,N603*F603,$N$968*F603))/F603</f>
        <v>0.15317220543806648</v>
      </c>
      <c r="S603" s="37">
        <f>43000000*(R603*F603)/SUMPRODUCT($R$4:$R$964,$F$4:$F$964)</f>
        <v>24434.884012690178</v>
      </c>
      <c r="T603" s="38">
        <f>S603/F603</f>
        <v>73.82140185102773</v>
      </c>
      <c r="U603" s="38">
        <f>43000000*F603/SUM($F$4:$F$964)</f>
        <v>32796.064380105301</v>
      </c>
      <c r="V603" s="38">
        <f t="shared" si="28"/>
        <v>8361.1803674151233</v>
      </c>
      <c r="W603" s="38">
        <f t="shared" si="29"/>
        <v>25.260363647780096</v>
      </c>
    </row>
    <row r="604" spans="1:23" x14ac:dyDescent="0.25">
      <c r="A604" s="7" t="s">
        <v>1308</v>
      </c>
      <c r="B604" s="7" t="s">
        <v>1265</v>
      </c>
      <c r="C604" s="7" t="s">
        <v>1309</v>
      </c>
      <c r="D604" s="8">
        <v>3700</v>
      </c>
      <c r="E604" s="8" t="s">
        <v>565</v>
      </c>
      <c r="F604" s="9">
        <v>288</v>
      </c>
      <c r="G604" s="9">
        <v>58</v>
      </c>
      <c r="H604" s="10">
        <f t="shared" si="27"/>
        <v>0.2013888888888889</v>
      </c>
      <c r="I604" s="9">
        <v>69</v>
      </c>
      <c r="J604" s="10">
        <f>I604/F604</f>
        <v>0.23958333333333334</v>
      </c>
      <c r="K604" s="11">
        <v>14</v>
      </c>
      <c r="L604" s="12">
        <f>K604/F604</f>
        <v>4.8611111111111112E-2</v>
      </c>
      <c r="M604" s="9">
        <v>18</v>
      </c>
      <c r="N604" s="16">
        <f>M604/F604</f>
        <v>6.25E-2</v>
      </c>
      <c r="O604" s="15">
        <f>(G604+I604+K604)*0.3/F604+M604*0.1/F604</f>
        <v>0.15312499999999998</v>
      </c>
      <c r="P604" s="36">
        <f>43000000*(O604*F604)/SUMPRODUCT($F$4:$F$964,$O$4:$O$964)</f>
        <v>20687.264911865605</v>
      </c>
      <c r="Q604" s="36">
        <f>P604/F604</f>
        <v>71.8307809439778</v>
      </c>
      <c r="R604" s="15">
        <f>(0.3*IF(H604&lt;=$H$968,H604*F604,$H$968*F604)+0.3*IF(J604&lt;=$J$968,J604*F604,$J$968*F604)+0.3*IF(L604&lt;$L$968,L604*F604,$L$968*F604)+0.1*IF(N604&lt;$N$968,N604*F604,$N$968*F604))/F604</f>
        <v>0.15312499999999998</v>
      </c>
      <c r="S604" s="37">
        <f>43000000*(R604*F604)/SUMPRODUCT($R$4:$R$964,$F$4:$F$964)</f>
        <v>21254.011537665418</v>
      </c>
      <c r="T604" s="38">
        <f>S604/F604</f>
        <v>73.798651172449368</v>
      </c>
      <c r="U604" s="38">
        <f>43000000*F604/SUM($F$4:$F$964)</f>
        <v>28535.548463656578</v>
      </c>
      <c r="V604" s="38">
        <f t="shared" si="28"/>
        <v>7281.5369259911604</v>
      </c>
      <c r="W604" s="38">
        <f t="shared" si="29"/>
        <v>25.283114326358458</v>
      </c>
    </row>
    <row r="605" spans="1:23" x14ac:dyDescent="0.25">
      <c r="A605" s="7" t="s">
        <v>1310</v>
      </c>
      <c r="B605" s="7" t="s">
        <v>1311</v>
      </c>
      <c r="C605" s="7" t="s">
        <v>556</v>
      </c>
      <c r="D605" s="8">
        <v>2320</v>
      </c>
      <c r="E605" s="8" t="s">
        <v>1171</v>
      </c>
      <c r="F605" s="9">
        <v>1374</v>
      </c>
      <c r="G605" s="9">
        <v>324</v>
      </c>
      <c r="H605" s="10">
        <f t="shared" si="27"/>
        <v>0.23580786026200873</v>
      </c>
      <c r="I605" s="9">
        <v>338</v>
      </c>
      <c r="J605" s="10">
        <f>I605/F605</f>
        <v>0.24599708879184862</v>
      </c>
      <c r="K605" s="11">
        <v>16</v>
      </c>
      <c r="L605" s="12">
        <f>K605/F605</f>
        <v>1.1644832605531296E-2</v>
      </c>
      <c r="M605" s="9">
        <v>68</v>
      </c>
      <c r="N605" s="16">
        <f>M605/F605</f>
        <v>4.9490538573508006E-2</v>
      </c>
      <c r="O605" s="15">
        <f>(G605+I605+K605)*0.3/F605+M605*0.1/F605</f>
        <v>0.15298398835516741</v>
      </c>
      <c r="P605" s="36">
        <f>43000000*(O605*F605)/SUMPRODUCT($F$4:$F$964,$O$4:$O$964)</f>
        <v>98604.605090116806</v>
      </c>
      <c r="Q605" s="36">
        <f>P605/F605</f>
        <v>71.764632525558085</v>
      </c>
      <c r="R605" s="15">
        <f>(0.3*IF(H605&lt;=$H$968,H605*F605,$H$968*F605)+0.3*IF(J605&lt;=$J$968,J605*F605,$J$968*F605)+0.3*IF(L605&lt;$L$968,L605*F605,$L$968*F605)+0.1*IF(N605&lt;$N$968,N605*F605,$N$968*F605))/F605</f>
        <v>0.15298398835516741</v>
      </c>
      <c r="S605" s="37">
        <f>43000000*(R605*F605)/SUMPRODUCT($R$4:$R$964,$F$4:$F$964)</f>
        <v>101305.96882578847</v>
      </c>
      <c r="T605" s="38">
        <f>S605/F605</f>
        <v>73.730690557342413</v>
      </c>
      <c r="U605" s="38">
        <f>43000000*F605/SUM($F$4:$F$964)</f>
        <v>136138.34579536159</v>
      </c>
      <c r="V605" s="38">
        <f t="shared" si="28"/>
        <v>34832.376969573117</v>
      </c>
      <c r="W605" s="38">
        <f t="shared" si="29"/>
        <v>25.351074941465413</v>
      </c>
    </row>
    <row r="606" spans="1:23" x14ac:dyDescent="0.25">
      <c r="A606" s="7" t="s">
        <v>1312</v>
      </c>
      <c r="B606" s="7" t="s">
        <v>1313</v>
      </c>
      <c r="C606" s="7" t="s">
        <v>126</v>
      </c>
      <c r="D606" s="8">
        <v>3000</v>
      </c>
      <c r="E606" s="8" t="s">
        <v>479</v>
      </c>
      <c r="F606" s="9">
        <v>915</v>
      </c>
      <c r="G606" s="9">
        <v>114</v>
      </c>
      <c r="H606" s="10">
        <f t="shared" si="27"/>
        <v>0.12459016393442623</v>
      </c>
      <c r="I606" s="9">
        <v>191</v>
      </c>
      <c r="J606" s="10">
        <f>I606/F606</f>
        <v>0.20874316939890711</v>
      </c>
      <c r="K606" s="11">
        <v>99</v>
      </c>
      <c r="L606" s="12">
        <f>K606/F606</f>
        <v>0.10819672131147541</v>
      </c>
      <c r="M606" s="9">
        <v>186</v>
      </c>
      <c r="N606" s="16">
        <f>M606/F606</f>
        <v>0.20327868852459016</v>
      </c>
      <c r="O606" s="15">
        <f>(G606+I606+K606)*0.3/F606+M606*0.1/F606</f>
        <v>0.15278688524590162</v>
      </c>
      <c r="P606" s="36">
        <f>43000000*(O606*F606)/SUMPRODUCT($F$4:$F$964,$O$4:$O$964)</f>
        <v>65580.037067546742</v>
      </c>
      <c r="Q606" s="36">
        <f>P606/F606</f>
        <v>71.672171658521023</v>
      </c>
      <c r="R606" s="15">
        <f>(0.3*IF(H606&lt;=$H$968,H606*F606,$H$968*F606)+0.3*IF(J606&lt;=$J$968,J606*F606,$J$968*F606)+0.3*IF(L606&lt;$L$968,L606*F606,$L$968*F606)+0.1*IF(N606&lt;$N$968,N606*F606,$N$968*F606))/F606</f>
        <v>0.15278688524590164</v>
      </c>
      <c r="S606" s="37">
        <f>43000000*(R606*F606)/SUMPRODUCT($R$4:$R$964,$F$4:$F$964)</f>
        <v>67376.66242552441</v>
      </c>
      <c r="T606" s="38">
        <f>S606/F606</f>
        <v>73.635696639917384</v>
      </c>
      <c r="U606" s="38">
        <f>43000000*F606/SUM($F$4:$F$964)</f>
        <v>90659.815431408919</v>
      </c>
      <c r="V606" s="38">
        <f t="shared" si="28"/>
        <v>23283.153005884509</v>
      </c>
      <c r="W606" s="38">
        <f t="shared" si="29"/>
        <v>25.446068858890442</v>
      </c>
    </row>
    <row r="607" spans="1:23" x14ac:dyDescent="0.25">
      <c r="A607" s="7" t="s">
        <v>1314</v>
      </c>
      <c r="B607" s="7" t="s">
        <v>1315</v>
      </c>
      <c r="C607" s="7" t="s">
        <v>40</v>
      </c>
      <c r="D607" s="8">
        <v>3583</v>
      </c>
      <c r="E607" s="8" t="s">
        <v>371</v>
      </c>
      <c r="F607" s="9">
        <v>171</v>
      </c>
      <c r="G607" s="9">
        <v>35</v>
      </c>
      <c r="H607" s="10">
        <f t="shared" si="27"/>
        <v>0.2046783625730994</v>
      </c>
      <c r="I607" s="9">
        <v>38</v>
      </c>
      <c r="J607" s="10">
        <f>I607/F607</f>
        <v>0.22222222222222221</v>
      </c>
      <c r="K607" s="11">
        <v>9</v>
      </c>
      <c r="L607" s="12">
        <f>K607/F607</f>
        <v>5.2631578947368418E-2</v>
      </c>
      <c r="M607" s="9">
        <v>13</v>
      </c>
      <c r="N607" s="16">
        <f>M607/F607</f>
        <v>7.6023391812865493E-2</v>
      </c>
      <c r="O607" s="15">
        <f>(G607+I607+K607)*0.3/F607+M607*0.1/F607</f>
        <v>0.15146198830409355</v>
      </c>
      <c r="P607" s="36">
        <f>43000000*(O607*F607)/SUMPRODUCT($F$4:$F$964,$O$4:$O$964)</f>
        <v>12149.663519667101</v>
      </c>
      <c r="Q607" s="36">
        <f>P607/F607</f>
        <v>71.050663857702347</v>
      </c>
      <c r="R607" s="15">
        <f>(0.3*IF(H607&lt;=$H$968,H607*F607,$H$968*F607)+0.3*IF(J607&lt;=$J$968,J607*F607,$J$968*F607)+0.3*IF(L607&lt;$L$968,L607*F607,$L$968*F607)+0.1*IF(N607&lt;$N$968,N607*F607,$N$968*F607))/F607</f>
        <v>0.15146198830409355</v>
      </c>
      <c r="S607" s="37">
        <f>43000000*(R607*F607)/SUMPRODUCT($R$4:$R$964,$F$4:$F$964)</f>
        <v>12482.514712597149</v>
      </c>
      <c r="T607" s="38">
        <f>S607/F607</f>
        <v>72.997162061971636</v>
      </c>
      <c r="U607" s="38">
        <f>43000000*F607/SUM($F$4:$F$964)</f>
        <v>16942.981900296094</v>
      </c>
      <c r="V607" s="38">
        <f t="shared" si="28"/>
        <v>4460.4671876989451</v>
      </c>
      <c r="W607" s="38">
        <f t="shared" si="29"/>
        <v>26.08460343683619</v>
      </c>
    </row>
    <row r="608" spans="1:23" x14ac:dyDescent="0.25">
      <c r="A608" s="7" t="s">
        <v>1316</v>
      </c>
      <c r="B608" s="7" t="s">
        <v>78</v>
      </c>
      <c r="C608" s="7" t="s">
        <v>126</v>
      </c>
      <c r="D608" s="8">
        <v>3640</v>
      </c>
      <c r="E608" s="8" t="s">
        <v>1251</v>
      </c>
      <c r="F608" s="9">
        <v>257</v>
      </c>
      <c r="G608" s="9">
        <v>85</v>
      </c>
      <c r="H608" s="10">
        <f t="shared" si="27"/>
        <v>0.33073929961089493</v>
      </c>
      <c r="I608" s="9">
        <v>43</v>
      </c>
      <c r="J608" s="10">
        <f>I608/F608</f>
        <v>0.16731517509727625</v>
      </c>
      <c r="K608" s="11">
        <v>1</v>
      </c>
      <c r="L608" s="12">
        <f>K608/F608</f>
        <v>3.8910505836575876E-3</v>
      </c>
      <c r="M608" s="9">
        <v>2</v>
      </c>
      <c r="N608" s="16">
        <f>M608/F608</f>
        <v>7.7821011673151752E-3</v>
      </c>
      <c r="O608" s="15">
        <f>(G608+I608+K608)*0.3/F608+M608*0.1/F608</f>
        <v>0.15136186770428015</v>
      </c>
      <c r="P608" s="36">
        <f>43000000*(O608*F608)/SUMPRODUCT($F$4:$F$964,$O$4:$O$964)</f>
        <v>18247.950228380323</v>
      </c>
      <c r="Q608" s="36">
        <f>P608/F608</f>
        <v>71.003697386693858</v>
      </c>
      <c r="R608" s="15">
        <f>(0.3*IF(H608&lt;=$H$968,H608*F608,$H$968*F608)+0.3*IF(J608&lt;=$J$968,J608*F608,$J$968*F608)+0.3*IF(L608&lt;$L$968,L608*F608,$L$968*F608)+0.1*IF(N608&lt;$N$968,N608*F608,$N$968*F608))/F608</f>
        <v>0.15136186770428015</v>
      </c>
      <c r="S608" s="37">
        <f>43000000*(R608*F608)/SUMPRODUCT($R$4:$R$964,$F$4:$F$964)</f>
        <v>18747.869587645917</v>
      </c>
      <c r="T608" s="38">
        <f>S608/F608</f>
        <v>72.948908901345973</v>
      </c>
      <c r="U608" s="38">
        <f>43000000*F608/SUM($F$4:$F$964)</f>
        <v>25464.013733193544</v>
      </c>
      <c r="V608" s="38">
        <f t="shared" si="28"/>
        <v>6716.144145547627</v>
      </c>
      <c r="W608" s="38">
        <f t="shared" si="29"/>
        <v>26.132856597461853</v>
      </c>
    </row>
    <row r="609" spans="1:23" x14ac:dyDescent="0.25">
      <c r="A609" s="7" t="s">
        <v>1317</v>
      </c>
      <c r="B609" s="7" t="s">
        <v>994</v>
      </c>
      <c r="C609" s="7" t="s">
        <v>995</v>
      </c>
      <c r="D609" s="8">
        <v>9900</v>
      </c>
      <c r="E609" s="8" t="s">
        <v>753</v>
      </c>
      <c r="F609" s="9">
        <v>404</v>
      </c>
      <c r="G609" s="9">
        <v>76</v>
      </c>
      <c r="H609" s="10">
        <f t="shared" si="27"/>
        <v>0.18811881188118812</v>
      </c>
      <c r="I609" s="9">
        <v>101</v>
      </c>
      <c r="J609" s="10">
        <f>I609/F609</f>
        <v>0.25</v>
      </c>
      <c r="K609" s="11">
        <v>7</v>
      </c>
      <c r="L609" s="12">
        <f>K609/F609</f>
        <v>1.7326732673267328E-2</v>
      </c>
      <c r="M609" s="9">
        <v>59</v>
      </c>
      <c r="N609" s="16">
        <f>M609/F609</f>
        <v>0.14603960396039603</v>
      </c>
      <c r="O609" s="15">
        <f>(G609+I609+K609)*0.3/F609+M609*0.1/F609</f>
        <v>0.15123762376237623</v>
      </c>
      <c r="P609" s="36">
        <f>43000000*(O609*F609)/SUMPRODUCT($F$4:$F$964,$O$4:$O$964)</f>
        <v>28661.947530952126</v>
      </c>
      <c r="Q609" s="36">
        <f>P609/F609</f>
        <v>70.945414680574572</v>
      </c>
      <c r="R609" s="15">
        <f>(0.3*IF(H609&lt;=$H$968,H609*F609,$H$968*F609)+0.3*IF(J609&lt;=$J$968,J609*F609,$J$968*F609)+0.3*IF(L609&lt;$L$968,L609*F609,$L$968*F609)+0.1*IF(N609&lt;$N$968,N609*F609,$N$968*F609))/F609</f>
        <v>0.15123762376237623</v>
      </c>
      <c r="S609" s="37">
        <f>43000000*(R609*F609)/SUMPRODUCT($R$4:$R$964,$F$4:$F$964)</f>
        <v>29447.16791272919</v>
      </c>
      <c r="T609" s="38">
        <f>S609/F609</f>
        <v>72.889029486953447</v>
      </c>
      <c r="U609" s="38">
        <f>43000000*F609/SUM($F$4:$F$964)</f>
        <v>40029.033261518256</v>
      </c>
      <c r="V609" s="38">
        <f t="shared" si="28"/>
        <v>10581.865348789066</v>
      </c>
      <c r="W609" s="38">
        <f t="shared" si="29"/>
        <v>26.192736011854379</v>
      </c>
    </row>
    <row r="610" spans="1:23" x14ac:dyDescent="0.25">
      <c r="A610" s="7" t="s">
        <v>1318</v>
      </c>
      <c r="B610" s="7" t="s">
        <v>761</v>
      </c>
      <c r="C610" s="7" t="s">
        <v>762</v>
      </c>
      <c r="D610" s="8">
        <v>8370</v>
      </c>
      <c r="E610" s="8" t="s">
        <v>600</v>
      </c>
      <c r="F610" s="9">
        <v>239</v>
      </c>
      <c r="G610" s="9">
        <v>40</v>
      </c>
      <c r="H610" s="10">
        <f t="shared" si="27"/>
        <v>0.16736401673640167</v>
      </c>
      <c r="I610" s="9">
        <v>53</v>
      </c>
      <c r="J610" s="10">
        <f>I610/F610</f>
        <v>0.22175732217573221</v>
      </c>
      <c r="K610" s="11">
        <v>12</v>
      </c>
      <c r="L610" s="12">
        <f>K610/F610</f>
        <v>5.0209205020920501E-2</v>
      </c>
      <c r="M610" s="9">
        <v>46</v>
      </c>
      <c r="N610" s="16">
        <f>M610/F610</f>
        <v>0.19246861924686193</v>
      </c>
      <c r="O610" s="15">
        <f>(G610+I610+K610)*0.3/F610+M610*0.1/F610</f>
        <v>0.15104602510460252</v>
      </c>
      <c r="P610" s="36">
        <f>43000000*(O610*F610)/SUMPRODUCT($F$4:$F$964,$O$4:$O$964)</f>
        <v>16934.473091119013</v>
      </c>
      <c r="Q610" s="36">
        <f>P610/F610</f>
        <v>70.855535946104652</v>
      </c>
      <c r="R610" s="15">
        <f>(0.3*IF(H610&lt;=$H$968,H610*F610,$H$968*F610)+0.3*IF(J610&lt;=$J$968,J610*F610,$J$968*F610)+0.3*IF(L610&lt;$L$968,L610*F610,$L$968*F610)+0.1*IF(N610&lt;$N$968,N610*F610,$N$968*F610))/F610</f>
        <v>0.15104602510460252</v>
      </c>
      <c r="S610" s="37">
        <f>43000000*(R610*F610)/SUMPRODUCT($R$4:$R$964,$F$4:$F$964)</f>
        <v>17398.408537635412</v>
      </c>
      <c r="T610" s="38">
        <f>S610/F610</f>
        <v>72.796688441989176</v>
      </c>
      <c r="U610" s="38">
        <f>43000000*F610/SUM($F$4:$F$964)</f>
        <v>23680.541954215008</v>
      </c>
      <c r="V610" s="38">
        <f t="shared" si="28"/>
        <v>6282.1334165795961</v>
      </c>
      <c r="W610" s="38">
        <f t="shared" si="29"/>
        <v>26.28507705681865</v>
      </c>
    </row>
    <row r="611" spans="1:23" x14ac:dyDescent="0.25">
      <c r="A611" s="7" t="s">
        <v>709</v>
      </c>
      <c r="B611" s="7" t="s">
        <v>1088</v>
      </c>
      <c r="C611" s="7" t="s">
        <v>1089</v>
      </c>
      <c r="D611" s="8">
        <v>8790</v>
      </c>
      <c r="E611" s="8" t="s">
        <v>582</v>
      </c>
      <c r="F611" s="9">
        <v>612</v>
      </c>
      <c r="G611" s="9">
        <v>139</v>
      </c>
      <c r="H611" s="10">
        <f t="shared" si="27"/>
        <v>0.22712418300653595</v>
      </c>
      <c r="I611" s="9">
        <v>143</v>
      </c>
      <c r="J611" s="10">
        <f>I611/F611</f>
        <v>0.23366013071895425</v>
      </c>
      <c r="K611" s="11">
        <v>13</v>
      </c>
      <c r="L611" s="12">
        <f>K611/F611</f>
        <v>2.1241830065359478E-2</v>
      </c>
      <c r="M611" s="9">
        <v>38</v>
      </c>
      <c r="N611" s="16">
        <f>M611/F611</f>
        <v>6.2091503267973858E-2</v>
      </c>
      <c r="O611" s="15">
        <f>(G611+I611+K611)*0.3/F611+M611*0.1/F611</f>
        <v>0.15081699346405231</v>
      </c>
      <c r="P611" s="36">
        <f>43000000*(O611*F611)/SUMPRODUCT($F$4:$F$964,$O$4:$O$964)</f>
        <v>43297.835631863854</v>
      </c>
      <c r="Q611" s="36">
        <f>P611/F611</f>
        <v>70.748097437686042</v>
      </c>
      <c r="R611" s="15">
        <f>(0.3*IF(H611&lt;=$H$968,H611*F611,$H$968*F611)+0.3*IF(J611&lt;=$J$968,J611*F611,$J$968*F611)+0.3*IF(L611&lt;$L$968,L611*F611,$L$968*F611)+0.1*IF(N611&lt;$N$968,N611*F611,$N$968*F611))/F611</f>
        <v>0.15081699346405228</v>
      </c>
      <c r="S611" s="37">
        <f>43000000*(R611*F611)/SUMPRODUCT($R$4:$R$964,$F$4:$F$964)</f>
        <v>44484.019612846219</v>
      </c>
      <c r="T611" s="38">
        <f>S611/F611</f>
        <v>72.686306556938263</v>
      </c>
      <c r="U611" s="38">
        <f>43000000*F611/SUM($F$4:$F$964)</f>
        <v>60638.040485270227</v>
      </c>
      <c r="V611" s="38">
        <f t="shared" si="28"/>
        <v>16154.020872424007</v>
      </c>
      <c r="W611" s="38">
        <f t="shared" si="29"/>
        <v>26.395458941869563</v>
      </c>
    </row>
    <row r="612" spans="1:23" x14ac:dyDescent="0.25">
      <c r="A612" s="7" t="s">
        <v>1319</v>
      </c>
      <c r="B612" s="7" t="s">
        <v>864</v>
      </c>
      <c r="C612" s="7" t="s">
        <v>838</v>
      </c>
      <c r="D612" s="8">
        <v>3200</v>
      </c>
      <c r="E612" s="8" t="s">
        <v>865</v>
      </c>
      <c r="F612" s="9">
        <v>727</v>
      </c>
      <c r="G612" s="9">
        <v>175</v>
      </c>
      <c r="H612" s="10">
        <f t="shared" si="27"/>
        <v>0.24071526822558459</v>
      </c>
      <c r="I612" s="9">
        <v>150</v>
      </c>
      <c r="J612" s="10">
        <f>I612/F612</f>
        <v>0.2063273727647868</v>
      </c>
      <c r="K612" s="11">
        <v>17</v>
      </c>
      <c r="L612" s="12">
        <f>K612/F612</f>
        <v>2.3383768913342505E-2</v>
      </c>
      <c r="M612" s="9">
        <v>66</v>
      </c>
      <c r="N612" s="16">
        <f>M612/F612</f>
        <v>9.0784044016506193E-2</v>
      </c>
      <c r="O612" s="15">
        <f>(G612+I612+K612)*0.3/F612+M612*0.1/F612</f>
        <v>0.15020632737276476</v>
      </c>
      <c r="P612" s="36">
        <f>43000000*(O612*F612)/SUMPRODUCT($F$4:$F$964,$O$4:$O$964)</f>
        <v>51225.608353191019</v>
      </c>
      <c r="Q612" s="36">
        <f>P612/F612</f>
        <v>70.461634598612136</v>
      </c>
      <c r="R612" s="15">
        <f>(0.3*IF(H612&lt;=$H$968,H612*F612,$H$968*F612)+0.3*IF(J612&lt;=$J$968,J612*F612,$J$968*F612)+0.3*IF(L612&lt;$L$968,L612*F612,$L$968*F612)+0.1*IF(N612&lt;$N$968,N612*F612,$N$968*F612))/F612</f>
        <v>0.15020632737276476</v>
      </c>
      <c r="S612" s="37">
        <f>43000000*(R612*F612)/SUMPRODUCT($R$4:$R$964,$F$4:$F$964)</f>
        <v>52628.980950409605</v>
      </c>
      <c r="T612" s="38">
        <f>S612/F612</f>
        <v>72.391995805240171</v>
      </c>
      <c r="U612" s="38">
        <f>43000000*F612/SUM($F$4:$F$964)</f>
        <v>72032.443517633103</v>
      </c>
      <c r="V612" s="38">
        <f t="shared" si="28"/>
        <v>19403.462567223498</v>
      </c>
      <c r="W612" s="38">
        <f t="shared" si="29"/>
        <v>26.689769693567655</v>
      </c>
    </row>
    <row r="613" spans="1:23" x14ac:dyDescent="0.25">
      <c r="A613" s="7" t="s">
        <v>1320</v>
      </c>
      <c r="B613" s="7" t="s">
        <v>1321</v>
      </c>
      <c r="C613" s="7" t="s">
        <v>766</v>
      </c>
      <c r="D613" s="8">
        <v>2290</v>
      </c>
      <c r="E613" s="8" t="s">
        <v>1322</v>
      </c>
      <c r="F613" s="9">
        <v>650</v>
      </c>
      <c r="G613" s="9">
        <v>151</v>
      </c>
      <c r="H613" s="10">
        <f t="shared" si="27"/>
        <v>0.2323076923076923</v>
      </c>
      <c r="I613" s="9">
        <v>156</v>
      </c>
      <c r="J613" s="10">
        <f>I613/F613</f>
        <v>0.24</v>
      </c>
      <c r="K613" s="11">
        <v>12</v>
      </c>
      <c r="L613" s="12">
        <f>K613/F613</f>
        <v>1.8461538461538463E-2</v>
      </c>
      <c r="M613" s="9">
        <v>18</v>
      </c>
      <c r="N613" s="16">
        <f>M613/F613</f>
        <v>2.7692307692307693E-2</v>
      </c>
      <c r="O613" s="15">
        <f>(G613+I613+K613)*0.3/F613+M613*0.1/F613</f>
        <v>0.15000000000000002</v>
      </c>
      <c r="P613" s="36">
        <f>43000000*(O613*F613)/SUMPRODUCT($F$4:$F$964,$O$4:$O$964)</f>
        <v>45737.150315349143</v>
      </c>
      <c r="Q613" s="36">
        <f>P613/F613</f>
        <v>70.364846638998685</v>
      </c>
      <c r="R613" s="15">
        <f>(0.3*IF(H613&lt;=$H$968,H613*F613,$H$968*F613)+0.3*IF(J613&lt;=$J$968,J613*F613,$J$968*F613)+0.3*IF(L613&lt;$L$968,L613*F613,$L$968*F613)+0.1*IF(N613&lt;$N$968,N613*F613,$N$968*F613))/F613</f>
        <v>0.14999999999999997</v>
      </c>
      <c r="S613" s="37">
        <f>43000000*(R613*F613)/SUMPRODUCT($R$4:$R$964,$F$4:$F$964)</f>
        <v>46990.161562865709</v>
      </c>
      <c r="T613" s="38">
        <f>S613/F613</f>
        <v>72.292556250562626</v>
      </c>
      <c r="U613" s="38">
        <f>43000000*F613/SUM($F$4:$F$964)</f>
        <v>64403.147574224917</v>
      </c>
      <c r="V613" s="38">
        <f t="shared" si="28"/>
        <v>17412.986011359208</v>
      </c>
      <c r="W613" s="38">
        <f t="shared" si="29"/>
        <v>26.7892092482452</v>
      </c>
    </row>
    <row r="614" spans="1:23" x14ac:dyDescent="0.25">
      <c r="A614" s="7" t="s">
        <v>1323</v>
      </c>
      <c r="B614" s="7" t="s">
        <v>1324</v>
      </c>
      <c r="C614" s="7" t="s">
        <v>255</v>
      </c>
      <c r="D614" s="8">
        <v>9120</v>
      </c>
      <c r="E614" s="8" t="s">
        <v>557</v>
      </c>
      <c r="F614" s="9">
        <v>1019</v>
      </c>
      <c r="G614" s="9">
        <v>213</v>
      </c>
      <c r="H614" s="10">
        <f t="shared" si="27"/>
        <v>0.20902845927379785</v>
      </c>
      <c r="I614" s="9">
        <v>204</v>
      </c>
      <c r="J614" s="10">
        <f>I614/F614</f>
        <v>0.20019627085377822</v>
      </c>
      <c r="K614" s="11">
        <v>27</v>
      </c>
      <c r="L614" s="12">
        <f>K614/F614</f>
        <v>2.649656526005888E-2</v>
      </c>
      <c r="M614" s="9">
        <v>194</v>
      </c>
      <c r="N614" s="16">
        <f>M614/F614</f>
        <v>0.19038272816486751</v>
      </c>
      <c r="O614" s="15">
        <f>(G614+I614+K614)*0.3/F614+M614*0.1/F614</f>
        <v>0.14975466143277724</v>
      </c>
      <c r="P614" s="36">
        <f>43000000*(O614*F614)/SUMPRODUCT($F$4:$F$964,$O$4:$O$964)</f>
        <v>71584.503980741327</v>
      </c>
      <c r="Q614" s="36">
        <f>P614/F614</f>
        <v>70.249758567950266</v>
      </c>
      <c r="R614" s="15">
        <f>(0.3*IF(H614&lt;=$H$968,H614*F614,$H$968*F614)+0.3*IF(J614&lt;=$J$968,J614*F614,$J$968*F614)+0.3*IF(L614&lt;$L$968,L614*F614,$L$968*F614)+0.1*IF(N614&lt;$N$968,N614*F614,$N$968*F614))/F614</f>
        <v>0.14975466143277721</v>
      </c>
      <c r="S614" s="37">
        <f>43000000*(R614*F614)/SUMPRODUCT($R$4:$R$964,$F$4:$F$964)</f>
        <v>73545.627225572418</v>
      </c>
      <c r="T614" s="38">
        <f>S614/F614</f>
        <v>72.17431523608677</v>
      </c>
      <c r="U614" s="38">
        <f>43000000*F614/SUM($F$4:$F$964)</f>
        <v>100964.31904328491</v>
      </c>
      <c r="V614" s="38">
        <f t="shared" si="28"/>
        <v>27418.69181771249</v>
      </c>
      <c r="W614" s="38">
        <f t="shared" si="29"/>
        <v>26.907450262721056</v>
      </c>
    </row>
    <row r="615" spans="1:23" x14ac:dyDescent="0.25">
      <c r="A615" s="7" t="s">
        <v>1325</v>
      </c>
      <c r="B615" s="7" t="s">
        <v>634</v>
      </c>
      <c r="C615" s="7" t="s">
        <v>54</v>
      </c>
      <c r="D615" s="8">
        <v>9041</v>
      </c>
      <c r="E615" s="8" t="s">
        <v>66</v>
      </c>
      <c r="F615" s="9">
        <v>330</v>
      </c>
      <c r="G615" s="9">
        <v>63</v>
      </c>
      <c r="H615" s="10">
        <f t="shared" si="27"/>
        <v>0.19090909090909092</v>
      </c>
      <c r="I615" s="9">
        <v>62</v>
      </c>
      <c r="J615" s="10">
        <f>I615/F615</f>
        <v>0.18787878787878787</v>
      </c>
      <c r="K615" s="11">
        <v>19</v>
      </c>
      <c r="L615" s="12">
        <f>K615/F615</f>
        <v>5.7575757575757579E-2</v>
      </c>
      <c r="M615" s="9">
        <v>62</v>
      </c>
      <c r="N615" s="16">
        <f>M615/F615</f>
        <v>0.18787878787878787</v>
      </c>
      <c r="O615" s="15">
        <f>(G615+I615+K615)*0.3/F615+M615*0.1/F615</f>
        <v>0.14969696969696969</v>
      </c>
      <c r="P615" s="36">
        <f>43000000*(O615*F615)/SUMPRODUCT($F$4:$F$964,$O$4:$O$964)</f>
        <v>23173.489493110228</v>
      </c>
      <c r="Q615" s="36">
        <f>P615/F615</f>
        <v>70.222695433667354</v>
      </c>
      <c r="R615" s="15">
        <f>(0.3*IF(H615&lt;=$H$968,H615*F615,$H$968*F615)+0.3*IF(J615&lt;=$J$968,J615*F615,$J$968*F615)+0.3*IF(L615&lt;$L$968,L615*F615,$L$968*F615)+0.1*IF(N615&lt;$N$968,N615*F615,$N$968*F615))/F615</f>
        <v>0.14969696969696972</v>
      </c>
      <c r="S615" s="37">
        <f>43000000*(R615*F615)/SUMPRODUCT($R$4:$R$964,$F$4:$F$964)</f>
        <v>23808.348525185305</v>
      </c>
      <c r="T615" s="38">
        <f>S615/F615</f>
        <v>72.146510682379713</v>
      </c>
      <c r="U615" s="38">
        <f>43000000*F615/SUM($F$4:$F$964)</f>
        <v>32696.982614606495</v>
      </c>
      <c r="V615" s="38">
        <f t="shared" si="28"/>
        <v>8888.6340894211899</v>
      </c>
      <c r="W615" s="38">
        <f t="shared" si="29"/>
        <v>26.935254816428113</v>
      </c>
    </row>
    <row r="616" spans="1:23" x14ac:dyDescent="0.25">
      <c r="A616" s="7" t="s">
        <v>1326</v>
      </c>
      <c r="B616" s="7" t="s">
        <v>858</v>
      </c>
      <c r="C616" s="7" t="s">
        <v>255</v>
      </c>
      <c r="D616" s="8">
        <v>3800</v>
      </c>
      <c r="E616" s="8" t="s">
        <v>547</v>
      </c>
      <c r="F616" s="9">
        <v>149</v>
      </c>
      <c r="G616" s="9">
        <v>16</v>
      </c>
      <c r="H616" s="10">
        <f t="shared" si="27"/>
        <v>0.10738255033557047</v>
      </c>
      <c r="I616" s="9">
        <v>31</v>
      </c>
      <c r="J616" s="10">
        <f>I616/F616</f>
        <v>0.20805369127516779</v>
      </c>
      <c r="K616" s="11">
        <v>14</v>
      </c>
      <c r="L616" s="12">
        <f>K616/F616</f>
        <v>9.3959731543624164E-2</v>
      </c>
      <c r="M616" s="9">
        <v>40</v>
      </c>
      <c r="N616" s="16">
        <f>M616/F616</f>
        <v>0.26845637583892618</v>
      </c>
      <c r="O616" s="15">
        <f>(G616+I616+K616)*0.3/F616+M616*0.1/F616</f>
        <v>0.14966442953020134</v>
      </c>
      <c r="P616" s="36">
        <f>43000000*(O616*F616)/SUMPRODUCT($F$4:$F$964,$O$4:$O$964)</f>
        <v>10460.907200331136</v>
      </c>
      <c r="Q616" s="36">
        <f>P616/F616</f>
        <v>70.207430874705608</v>
      </c>
      <c r="R616" s="15">
        <f>(0.3*IF(H616&lt;=$H$968,H616*F616,$H$968*F616)+0.3*IF(J616&lt;=$J$968,J616*F616,$J$968*F616)+0.3*IF(L616&lt;$L$968,L616*F616,$L$968*F616)+0.1*IF(N616&lt;$N$968,N616*F616,$N$968*F616))/F616</f>
        <v>0.14966442953020132</v>
      </c>
      <c r="S616" s="37">
        <f>43000000*(R616*F616)/SUMPRODUCT($R$4:$R$964,$F$4:$F$964)</f>
        <v>10747.493362583647</v>
      </c>
      <c r="T616" s="38">
        <f>S616/F616</f>
        <v>72.130827936803001</v>
      </c>
      <c r="U616" s="38">
        <f>43000000*F616/SUM($F$4:$F$964)</f>
        <v>14763.183059322328</v>
      </c>
      <c r="V616" s="38">
        <f t="shared" si="28"/>
        <v>4015.6896967386801</v>
      </c>
      <c r="W616" s="38">
        <f t="shared" si="29"/>
        <v>26.950937562004825</v>
      </c>
    </row>
    <row r="617" spans="1:23" x14ac:dyDescent="0.25">
      <c r="A617" s="7" t="s">
        <v>1327</v>
      </c>
      <c r="B617" s="7" t="s">
        <v>1328</v>
      </c>
      <c r="C617" s="7" t="s">
        <v>1329</v>
      </c>
      <c r="D617" s="8">
        <v>8730</v>
      </c>
      <c r="E617" s="8" t="s">
        <v>1330</v>
      </c>
      <c r="F617" s="9">
        <v>300</v>
      </c>
      <c r="G617" s="9">
        <v>56</v>
      </c>
      <c r="H617" s="10">
        <f t="shared" si="27"/>
        <v>0.18666666666666668</v>
      </c>
      <c r="I617" s="9">
        <v>84</v>
      </c>
      <c r="J617" s="10">
        <f>I617/F617</f>
        <v>0.28000000000000003</v>
      </c>
      <c r="K617" s="11">
        <v>2</v>
      </c>
      <c r="L617" s="12">
        <f>K617/F617</f>
        <v>6.6666666666666671E-3</v>
      </c>
      <c r="M617" s="9">
        <v>22</v>
      </c>
      <c r="N617" s="16">
        <f>M617/F617</f>
        <v>7.3333333333333334E-2</v>
      </c>
      <c r="O617" s="15">
        <f>(G617+I617+K617)*0.3/F617+M617*0.1/F617</f>
        <v>0.14933333333333335</v>
      </c>
      <c r="P617" s="36">
        <f>43000000*(O617*F617)/SUMPRODUCT($F$4:$F$964,$O$4:$O$964)</f>
        <v>21015.634196180938</v>
      </c>
      <c r="Q617" s="36">
        <f>P617/F617</f>
        <v>70.052113987269792</v>
      </c>
      <c r="R617" s="15">
        <f>(0.3*IF(H617&lt;=$H$968,H617*F617,$H$968*F617)+0.3*IF(J617&lt;=$J$968,J617*F617,$J$968*F617)+0.3*IF(L617&lt;$L$968,L617*F617,$L$968*F617)+0.1*IF(N617&lt;$N$968,N617*F617,$N$968*F617))/F617</f>
        <v>0.14933333333333335</v>
      </c>
      <c r="S617" s="37">
        <f>43000000*(R617*F617)/SUMPRODUCT($R$4:$R$964,$F$4:$F$964)</f>
        <v>21591.376800168051</v>
      </c>
      <c r="T617" s="38">
        <f>S617/F617</f>
        <v>71.971256000560174</v>
      </c>
      <c r="U617" s="38">
        <f>43000000*F617/SUM($F$4:$F$964)</f>
        <v>29724.529649642267</v>
      </c>
      <c r="V617" s="38">
        <f t="shared" si="28"/>
        <v>8133.1528494742161</v>
      </c>
      <c r="W617" s="38">
        <f t="shared" si="29"/>
        <v>27.110509498247652</v>
      </c>
    </row>
    <row r="618" spans="1:23" x14ac:dyDescent="0.25">
      <c r="A618" s="7" t="s">
        <v>1331</v>
      </c>
      <c r="B618" s="7" t="s">
        <v>922</v>
      </c>
      <c r="C618" s="7" t="s">
        <v>250</v>
      </c>
      <c r="D618" s="8">
        <v>9300</v>
      </c>
      <c r="E618" s="8" t="s">
        <v>303</v>
      </c>
      <c r="F618" s="9">
        <v>626</v>
      </c>
      <c r="G618" s="9">
        <v>84</v>
      </c>
      <c r="H618" s="10">
        <f t="shared" si="27"/>
        <v>0.13418530351437699</v>
      </c>
      <c r="I618" s="9">
        <v>114</v>
      </c>
      <c r="J618" s="10">
        <f>I618/F618</f>
        <v>0.18210862619808307</v>
      </c>
      <c r="K618" s="11">
        <v>54</v>
      </c>
      <c r="L618" s="12">
        <f>K618/F618</f>
        <v>8.6261980830670923E-2</v>
      </c>
      <c r="M618" s="9">
        <v>178</v>
      </c>
      <c r="N618" s="16">
        <f>M618/F618</f>
        <v>0.28434504792332266</v>
      </c>
      <c r="O618" s="15">
        <f>(G618+I618+K618)*0.3/F618+M618*0.1/F618</f>
        <v>0.14920127795527155</v>
      </c>
      <c r="P618" s="36">
        <f>43000000*(O618*F618)/SUMPRODUCT($F$4:$F$964,$O$4:$O$964)</f>
        <v>43813.844507216498</v>
      </c>
      <c r="Q618" s="36">
        <f>P618/F618</f>
        <v>69.990166944435302</v>
      </c>
      <c r="R618" s="15">
        <f>(0.3*IF(H618&lt;=$H$968,H618*F618,$H$968*F618)+0.3*IF(J618&lt;=$J$968,J618*F618,$J$968*F618)+0.3*IF(L618&lt;$L$968,L618*F618,$L$968*F618)+0.1*IF(N618&lt;$N$968,N618*F618,$N$968*F618))/F618</f>
        <v>0.14920127795527155</v>
      </c>
      <c r="S618" s="37">
        <f>43000000*(R618*F618)/SUMPRODUCT($R$4:$R$964,$F$4:$F$964)</f>
        <v>45014.165025350347</v>
      </c>
      <c r="T618" s="38">
        <f>S618/F618</f>
        <v>71.907611861582026</v>
      </c>
      <c r="U618" s="38">
        <f>43000000*F618/SUM($F$4:$F$964)</f>
        <v>62025.185202253531</v>
      </c>
      <c r="V618" s="38">
        <f t="shared" si="28"/>
        <v>17011.020176903185</v>
      </c>
      <c r="W618" s="38">
        <f t="shared" si="29"/>
        <v>27.1741536372258</v>
      </c>
    </row>
    <row r="619" spans="1:23" x14ac:dyDescent="0.25">
      <c r="A619" s="7" t="s">
        <v>1332</v>
      </c>
      <c r="B619" s="7" t="s">
        <v>1333</v>
      </c>
      <c r="C619" s="7" t="s">
        <v>105</v>
      </c>
      <c r="D619" s="8">
        <v>3290</v>
      </c>
      <c r="E619" s="8" t="s">
        <v>603</v>
      </c>
      <c r="F619" s="9">
        <v>758</v>
      </c>
      <c r="G619" s="9">
        <v>139</v>
      </c>
      <c r="H619" s="10">
        <f t="shared" si="27"/>
        <v>0.18337730870712401</v>
      </c>
      <c r="I619" s="9">
        <v>193</v>
      </c>
      <c r="J619" s="10">
        <f>I619/F619</f>
        <v>0.25461741424802109</v>
      </c>
      <c r="K619" s="11">
        <v>27</v>
      </c>
      <c r="L619" s="12">
        <f>K619/F619</f>
        <v>3.5620052770448551E-2</v>
      </c>
      <c r="M619" s="9">
        <v>52</v>
      </c>
      <c r="N619" s="16">
        <f>M619/F619</f>
        <v>6.860158311345646E-2</v>
      </c>
      <c r="O619" s="15">
        <f>(G619+I619+K619)*0.3/F619+M619*0.1/F619</f>
        <v>0.14894459102902374</v>
      </c>
      <c r="P619" s="36">
        <f>43000000*(O619*F619)/SUMPRODUCT($F$4:$F$964,$O$4:$O$964)</f>
        <v>52961.274570286332</v>
      </c>
      <c r="Q619" s="36">
        <f>P619/F619</f>
        <v>69.869755369770886</v>
      </c>
      <c r="R619" s="15">
        <f>(0.3*IF(H619&lt;=$H$968,H619*F619,$H$968*F619)+0.3*IF(J619&lt;=$J$968,J619*F619,$J$968*F619)+0.3*IF(L619&lt;$L$968,L619*F619,$L$968*F619)+0.1*IF(N619&lt;$N$968,N619*F619,$N$968*F619))/F619</f>
        <v>0.14894459102902374</v>
      </c>
      <c r="S619" s="37">
        <f>43000000*(R619*F619)/SUMPRODUCT($R$4:$R$964,$F$4:$F$964)</f>
        <v>54412.197337923491</v>
      </c>
      <c r="T619" s="38">
        <f>S619/F619</f>
        <v>71.783901501218324</v>
      </c>
      <c r="U619" s="38">
        <f>43000000*F619/SUM($F$4:$F$964)</f>
        <v>75103.978248096129</v>
      </c>
      <c r="V619" s="38">
        <f t="shared" si="28"/>
        <v>20691.780910172638</v>
      </c>
      <c r="W619" s="38">
        <f t="shared" si="29"/>
        <v>27.297863997589502</v>
      </c>
    </row>
    <row r="620" spans="1:23" x14ac:dyDescent="0.25">
      <c r="A620" s="7" t="s">
        <v>1334</v>
      </c>
      <c r="B620" s="7" t="s">
        <v>1335</v>
      </c>
      <c r="C620" s="7" t="s">
        <v>556</v>
      </c>
      <c r="D620" s="8">
        <v>8870</v>
      </c>
      <c r="E620" s="8" t="s">
        <v>591</v>
      </c>
      <c r="F620" s="9">
        <v>568</v>
      </c>
      <c r="G620" s="9">
        <v>130</v>
      </c>
      <c r="H620" s="10">
        <f t="shared" si="27"/>
        <v>0.22887323943661972</v>
      </c>
      <c r="I620" s="9">
        <v>145</v>
      </c>
      <c r="J620" s="10">
        <f>I620/F620</f>
        <v>0.25528169014084506</v>
      </c>
      <c r="K620" s="11">
        <v>3</v>
      </c>
      <c r="L620" s="12">
        <f>K620/F620</f>
        <v>5.2816901408450703E-3</v>
      </c>
      <c r="M620" s="9">
        <v>11</v>
      </c>
      <c r="N620" s="16">
        <f>M620/F620</f>
        <v>1.936619718309859E-2</v>
      </c>
      <c r="O620" s="15">
        <f>(G620+I620+K620)*0.3/F620+M620*0.1/F620</f>
        <v>0.14876760563380281</v>
      </c>
      <c r="P620" s="36">
        <f>43000000*(O620*F620)/SUMPRODUCT($F$4:$F$964,$O$4:$O$964)</f>
        <v>39638.863606635918</v>
      </c>
      <c r="Q620" s="36">
        <f>P620/F620</f>
        <v>69.786731701823797</v>
      </c>
      <c r="R620" s="15">
        <f>(0.3*IF(H620&lt;=$H$968,H620*F620,$H$968*F620)+0.3*IF(J620&lt;=$J$968,J620*F620,$J$968*F620)+0.3*IF(L620&lt;$L$968,L620*F620,$L$968*F620)+0.1*IF(N620&lt;$N$968,N620*F620,$N$968*F620))/F620</f>
        <v>0.14876760563380281</v>
      </c>
      <c r="S620" s="37">
        <f>43000000*(R620*F620)/SUMPRODUCT($R$4:$R$964,$F$4:$F$964)</f>
        <v>40724.806687816963</v>
      </c>
      <c r="T620" s="38">
        <f>S620/F620</f>
        <v>71.698603323621413</v>
      </c>
      <c r="U620" s="38">
        <f>43000000*F620/SUM($F$4:$F$964)</f>
        <v>56278.442803322694</v>
      </c>
      <c r="V620" s="38">
        <f t="shared" si="28"/>
        <v>15553.636115505731</v>
      </c>
      <c r="W620" s="38">
        <f t="shared" si="29"/>
        <v>27.383162175186413</v>
      </c>
    </row>
    <row r="621" spans="1:23" x14ac:dyDescent="0.25">
      <c r="A621" s="7" t="s">
        <v>578</v>
      </c>
      <c r="B621" s="7" t="s">
        <v>1336</v>
      </c>
      <c r="C621" s="7" t="s">
        <v>135</v>
      </c>
      <c r="D621" s="8">
        <v>2550</v>
      </c>
      <c r="E621" s="8" t="s">
        <v>696</v>
      </c>
      <c r="F621" s="9">
        <v>1195</v>
      </c>
      <c r="G621" s="9">
        <v>168</v>
      </c>
      <c r="H621" s="10">
        <f t="shared" si="27"/>
        <v>0.14058577405857742</v>
      </c>
      <c r="I621" s="9">
        <v>269</v>
      </c>
      <c r="J621" s="10">
        <f>I621/F621</f>
        <v>0.22510460251046024</v>
      </c>
      <c r="K621" s="11">
        <v>77</v>
      </c>
      <c r="L621" s="12">
        <f>K621/F621</f>
        <v>6.443514644351464E-2</v>
      </c>
      <c r="M621" s="9">
        <v>234</v>
      </c>
      <c r="N621" s="16">
        <f>M621/F621</f>
        <v>0.19581589958158996</v>
      </c>
      <c r="O621" s="15">
        <f>(G621+I621+K621)*0.3/F621+M621*0.1/F621</f>
        <v>0.14861924686192468</v>
      </c>
      <c r="P621" s="36">
        <f>43000000*(O621*F621)/SUMPRODUCT($F$4:$F$964,$O$4:$O$964)</f>
        <v>83311.978420574422</v>
      </c>
      <c r="Q621" s="36">
        <f>P621/F621</f>
        <v>69.71713675361876</v>
      </c>
      <c r="R621" s="15">
        <f>(0.3*IF(H621&lt;=$H$968,H621*F621,$H$968*F621)+0.3*IF(J621&lt;=$J$968,J621*F621,$J$968*F621)+0.3*IF(L621&lt;$L$968,L621*F621,$L$968*F621)+0.1*IF(N621&lt;$N$968,N621*F621,$N$968*F621))/F621</f>
        <v>0.14861924686192468</v>
      </c>
      <c r="S621" s="37">
        <f>43000000*(R621*F621)/SUMPRODUCT($R$4:$R$964,$F$4:$F$964)</f>
        <v>85594.386600666185</v>
      </c>
      <c r="T621" s="38">
        <f>S621/F621</f>
        <v>71.627101757879657</v>
      </c>
      <c r="U621" s="38">
        <f>43000000*F621/SUM($F$4:$F$964)</f>
        <v>118402.70977107504</v>
      </c>
      <c r="V621" s="38">
        <f t="shared" si="28"/>
        <v>32808.323170408854</v>
      </c>
      <c r="W621" s="38">
        <f t="shared" si="29"/>
        <v>27.454663740928169</v>
      </c>
    </row>
    <row r="622" spans="1:23" x14ac:dyDescent="0.25">
      <c r="A622" s="7" t="s">
        <v>1337</v>
      </c>
      <c r="B622" s="7" t="s">
        <v>443</v>
      </c>
      <c r="C622" s="7" t="s">
        <v>556</v>
      </c>
      <c r="D622" s="20">
        <v>3600</v>
      </c>
      <c r="E622" s="20" t="s">
        <v>142</v>
      </c>
      <c r="F622" s="9">
        <v>287</v>
      </c>
      <c r="G622" s="9">
        <v>41</v>
      </c>
      <c r="H622" s="10">
        <f t="shared" si="27"/>
        <v>0.14285714285714285</v>
      </c>
      <c r="I622" s="9">
        <v>65</v>
      </c>
      <c r="J622" s="10">
        <f>I622/F622</f>
        <v>0.2264808362369338</v>
      </c>
      <c r="K622" s="11">
        <v>12</v>
      </c>
      <c r="L622" s="12">
        <f>K622/F622</f>
        <v>4.1811846689895474E-2</v>
      </c>
      <c r="M622" s="9">
        <v>72</v>
      </c>
      <c r="N622" s="16">
        <f>M622/F622</f>
        <v>0.25087108013937282</v>
      </c>
      <c r="O622" s="15">
        <f>(G622+I622+K622)*0.3/F622+M622*0.1/F622</f>
        <v>0.1484320557491289</v>
      </c>
      <c r="P622" s="36">
        <f>43000000*(O622*F622)/SUMPRODUCT($F$4:$F$964,$O$4:$O$964)</f>
        <v>19983.616445475618</v>
      </c>
      <c r="Q622" s="36">
        <f>P622/F622</f>
        <v>69.629325593991695</v>
      </c>
      <c r="R622" s="15">
        <f>(0.3*IF(H622&lt;=$H$968,H622*F622,$H$968*F622)+0.3*IF(J622&lt;=$J$968,J622*F622,$J$968*F622)+0.3*IF(L622&lt;$L$968,L622*F622,$L$968*F622)+0.1*IF(N622&lt;$N$968,N622*F622,$N$968*F622))/F622</f>
        <v>0.14843205574912893</v>
      </c>
      <c r="S622" s="37">
        <f>43000000*(R622*F622)/SUMPRODUCT($R$4:$R$964,$F$4:$F$964)</f>
        <v>20531.085975159796</v>
      </c>
      <c r="T622" s="38">
        <f>S622/F622</f>
        <v>71.536884930870372</v>
      </c>
      <c r="U622" s="38">
        <f>43000000*F622/SUM($F$4:$F$964)</f>
        <v>28436.466698157772</v>
      </c>
      <c r="V622" s="38">
        <f t="shared" si="28"/>
        <v>7905.3807229979757</v>
      </c>
      <c r="W622" s="38">
        <f t="shared" si="29"/>
        <v>27.544880567937454</v>
      </c>
    </row>
    <row r="623" spans="1:23" x14ac:dyDescent="0.25">
      <c r="A623" s="7" t="s">
        <v>1338</v>
      </c>
      <c r="B623" s="7" t="s">
        <v>1287</v>
      </c>
      <c r="C623" s="7" t="s">
        <v>1288</v>
      </c>
      <c r="D623" s="20">
        <v>2930</v>
      </c>
      <c r="E623" s="20" t="s">
        <v>699</v>
      </c>
      <c r="F623" s="9">
        <v>522</v>
      </c>
      <c r="G623" s="9">
        <v>101</v>
      </c>
      <c r="H623" s="10">
        <f t="shared" si="27"/>
        <v>0.19348659003831417</v>
      </c>
      <c r="I623" s="9">
        <v>117</v>
      </c>
      <c r="J623" s="10">
        <f>I623/F623</f>
        <v>0.22413793103448276</v>
      </c>
      <c r="K623" s="11">
        <v>7</v>
      </c>
      <c r="L623" s="12">
        <f>K623/F623</f>
        <v>1.3409961685823755E-2</v>
      </c>
      <c r="M623" s="9">
        <v>98</v>
      </c>
      <c r="N623" s="16">
        <f>M623/F623</f>
        <v>0.18773946360153257</v>
      </c>
      <c r="O623" s="15">
        <f>(G623+I623+K623)*0.3/F623+M623*0.1/F623</f>
        <v>0.14808429118773947</v>
      </c>
      <c r="P623" s="36">
        <f>43000000*(O623*F623)/SUMPRODUCT($F$4:$F$964,$O$4:$O$964)</f>
        <v>36261.350967963983</v>
      </c>
      <c r="Q623" s="36">
        <f>P623/F623</f>
        <v>69.466189593800735</v>
      </c>
      <c r="R623" s="15">
        <f>(0.3*IF(H623&lt;=$H$968,H623*F623,$H$968*F623)+0.3*IF(J623&lt;=$J$968,J623*F623,$J$968*F623)+0.3*IF(L623&lt;$L$968,L623*F623,$L$968*F623)+0.1*IF(N623&lt;$N$968,N623*F623,$N$968*F623))/F623</f>
        <v>0.14808429118773947</v>
      </c>
      <c r="S623" s="37">
        <f>43000000*(R623*F623)/SUMPRODUCT($R$4:$R$964,$F$4:$F$964)</f>
        <v>37254.763987789956</v>
      </c>
      <c r="T623" s="38">
        <f>S623/F623</f>
        <v>71.369279670095708</v>
      </c>
      <c r="U623" s="38">
        <f>43000000*F623/SUM($F$4:$F$964)</f>
        <v>51720.68159037755</v>
      </c>
      <c r="V623" s="38">
        <f t="shared" si="28"/>
        <v>14465.917602587593</v>
      </c>
      <c r="W623" s="38">
        <f t="shared" si="29"/>
        <v>27.712485828712119</v>
      </c>
    </row>
    <row r="624" spans="1:23" x14ac:dyDescent="0.25">
      <c r="A624" s="7" t="s">
        <v>1339</v>
      </c>
      <c r="B624" s="7" t="s">
        <v>1340</v>
      </c>
      <c r="C624" s="7" t="s">
        <v>221</v>
      </c>
      <c r="D624" s="8">
        <v>2400</v>
      </c>
      <c r="E624" s="8" t="s">
        <v>531</v>
      </c>
      <c r="F624" s="9">
        <v>602</v>
      </c>
      <c r="G624" s="9">
        <v>128</v>
      </c>
      <c r="H624" s="10">
        <f t="shared" si="27"/>
        <v>0.21262458471760798</v>
      </c>
      <c r="I624" s="9">
        <v>143</v>
      </c>
      <c r="J624" s="10">
        <f>I624/F624</f>
        <v>0.23754152823920266</v>
      </c>
      <c r="K624" s="11">
        <v>8</v>
      </c>
      <c r="L624" s="12">
        <f>K624/F624</f>
        <v>1.3289036544850499E-2</v>
      </c>
      <c r="M624" s="9">
        <v>52</v>
      </c>
      <c r="N624" s="16">
        <f>M624/F624</f>
        <v>8.6378737541528236E-2</v>
      </c>
      <c r="O624" s="15">
        <f>(G624+I624+K624)*0.3/F624+M624*0.1/F624</f>
        <v>0.14767441860465116</v>
      </c>
      <c r="P624" s="36">
        <f>43000000*(O624*F624)/SUMPRODUCT($F$4:$F$964,$O$4:$O$964)</f>
        <v>41702.899108046549</v>
      </c>
      <c r="Q624" s="36">
        <f>P624/F624</f>
        <v>69.273918784130487</v>
      </c>
      <c r="R624" s="15">
        <f>(0.3*IF(H624&lt;=$H$968,H624*F624,$H$968*F624)+0.3*IF(J624&lt;=$J$968,J624*F624,$J$968*F624)+0.3*IF(L624&lt;$L$968,L624*F624,$L$968*F624)+0.1*IF(N624&lt;$N$968,N624*F624,$N$968*F624))/F624</f>
        <v>0.14767441860465116</v>
      </c>
      <c r="S624" s="37">
        <f>43000000*(R624*F624)/SUMPRODUCT($R$4:$R$964,$F$4:$F$964)</f>
        <v>42845.388337833472</v>
      </c>
      <c r="T624" s="38">
        <f>S624/F624</f>
        <v>71.171741424972552</v>
      </c>
      <c r="U624" s="38">
        <f>43000000*F624/SUM($F$4:$F$964)</f>
        <v>59647.222830282153</v>
      </c>
      <c r="V624" s="38">
        <f t="shared" si="28"/>
        <v>16801.834492448681</v>
      </c>
      <c r="W624" s="38">
        <f t="shared" si="29"/>
        <v>27.910024073835274</v>
      </c>
    </row>
    <row r="625" spans="1:23" x14ac:dyDescent="0.25">
      <c r="A625" s="7" t="s">
        <v>1341</v>
      </c>
      <c r="B625" s="7" t="s">
        <v>1342</v>
      </c>
      <c r="C625" s="7" t="s">
        <v>157</v>
      </c>
      <c r="D625" s="8">
        <v>3150</v>
      </c>
      <c r="E625" s="8" t="s">
        <v>1343</v>
      </c>
      <c r="F625" s="9">
        <v>758</v>
      </c>
      <c r="G625" s="9">
        <v>139</v>
      </c>
      <c r="H625" s="10">
        <f t="shared" si="27"/>
        <v>0.18337730870712401</v>
      </c>
      <c r="I625" s="9">
        <v>172</v>
      </c>
      <c r="J625" s="10">
        <f>I625/F625</f>
        <v>0.22691292875989447</v>
      </c>
      <c r="K625" s="11">
        <v>32</v>
      </c>
      <c r="L625" s="12">
        <f>K625/F625</f>
        <v>4.221635883905013E-2</v>
      </c>
      <c r="M625" s="9">
        <v>85</v>
      </c>
      <c r="N625" s="16">
        <f>M625/F625</f>
        <v>0.11213720316622691</v>
      </c>
      <c r="O625" s="15">
        <f>(G625+I625+K625)*0.3/F625+M625*0.1/F625</f>
        <v>0.14696569920844324</v>
      </c>
      <c r="P625" s="36">
        <f>43000000*(O625*F625)/SUMPRODUCT($F$4:$F$964,$O$4:$O$964)</f>
        <v>52257.626103896335</v>
      </c>
      <c r="Q625" s="36">
        <f>P625/F625</f>
        <v>68.941459239968779</v>
      </c>
      <c r="R625" s="15">
        <f>(0.3*IF(H625&lt;=$H$968,H625*F625,$H$968*F625)+0.3*IF(J625&lt;=$J$968,J625*F625,$J$968*F625)+0.3*IF(L625&lt;$L$968,L625*F625,$L$968*F625)+0.1*IF(N625&lt;$N$968,N625*F625,$N$968*F625))/F625</f>
        <v>0.14696569920844327</v>
      </c>
      <c r="S625" s="37">
        <f>43000000*(R625*F625)/SUMPRODUCT($R$4:$R$964,$F$4:$F$964)</f>
        <v>53689.271775417867</v>
      </c>
      <c r="T625" s="38">
        <f>S625/F625</f>
        <v>70.83017384619771</v>
      </c>
      <c r="U625" s="38">
        <f>43000000*F625/SUM($F$4:$F$964)</f>
        <v>75103.978248096129</v>
      </c>
      <c r="V625" s="38">
        <f t="shared" si="28"/>
        <v>21414.706472678263</v>
      </c>
      <c r="W625" s="38">
        <f t="shared" si="29"/>
        <v>28.251591652610117</v>
      </c>
    </row>
    <row r="626" spans="1:23" x14ac:dyDescent="0.25">
      <c r="A626" s="7" t="s">
        <v>1344</v>
      </c>
      <c r="B626" s="7" t="s">
        <v>1345</v>
      </c>
      <c r="C626" s="7" t="s">
        <v>120</v>
      </c>
      <c r="D626" s="8">
        <v>9230</v>
      </c>
      <c r="E626" s="8" t="s">
        <v>415</v>
      </c>
      <c r="F626" s="9">
        <v>238</v>
      </c>
      <c r="G626" s="9">
        <v>47</v>
      </c>
      <c r="H626" s="10">
        <f t="shared" si="27"/>
        <v>0.19747899159663865</v>
      </c>
      <c r="I626" s="9">
        <v>49</v>
      </c>
      <c r="J626" s="10">
        <f>I626/F626</f>
        <v>0.20588235294117646</v>
      </c>
      <c r="K626" s="11">
        <v>7</v>
      </c>
      <c r="L626" s="12">
        <f>K626/F626</f>
        <v>2.9411764705882353E-2</v>
      </c>
      <c r="M626" s="9">
        <v>39</v>
      </c>
      <c r="N626" s="16">
        <f>M626/F626</f>
        <v>0.1638655462184874</v>
      </c>
      <c r="O626" s="15">
        <f>(G626+I626+K626)*0.3/F626+M626*0.1/F626</f>
        <v>0.14621848739495796</v>
      </c>
      <c r="P626" s="36">
        <f>43000000*(O626*F626)/SUMPRODUCT($F$4:$F$964,$O$4:$O$964)</f>
        <v>16324.644420247689</v>
      </c>
      <c r="Q626" s="36">
        <f>P626/F626</f>
        <v>68.590942942217183</v>
      </c>
      <c r="R626" s="15">
        <f>(0.3*IF(H626&lt;=$H$968,H626*F626,$H$968*F626)+0.3*IF(J626&lt;=$J$968,J626*F626,$J$968*F626)+0.3*IF(L626&lt;$L$968,L626*F626,$L$968*F626)+0.1*IF(N626&lt;$N$968,N626*F626,$N$968*F626))/F626</f>
        <v>0.14621848739495796</v>
      </c>
      <c r="S626" s="37">
        <f>43000000*(R626*F626)/SUMPRODUCT($R$4:$R$964,$F$4:$F$964)</f>
        <v>16771.873050130533</v>
      </c>
      <c r="T626" s="38">
        <f>S626/F626</f>
        <v>70.470054832481225</v>
      </c>
      <c r="U626" s="38">
        <f>43000000*F626/SUM($F$4:$F$964)</f>
        <v>23581.460188716199</v>
      </c>
      <c r="V626" s="38">
        <f t="shared" si="28"/>
        <v>6809.5871385856663</v>
      </c>
      <c r="W626" s="38">
        <f t="shared" si="29"/>
        <v>28.611710666326601</v>
      </c>
    </row>
    <row r="627" spans="1:23" x14ac:dyDescent="0.25">
      <c r="A627" s="7" t="s">
        <v>1346</v>
      </c>
      <c r="B627" s="7" t="s">
        <v>1206</v>
      </c>
      <c r="C627" s="7" t="s">
        <v>126</v>
      </c>
      <c r="D627" s="8">
        <v>8200</v>
      </c>
      <c r="E627" s="8" t="s">
        <v>659</v>
      </c>
      <c r="F627" s="9">
        <v>556</v>
      </c>
      <c r="G627" s="9">
        <v>98</v>
      </c>
      <c r="H627" s="10">
        <f t="shared" si="27"/>
        <v>0.17625899280575538</v>
      </c>
      <c r="I627" s="9">
        <v>136</v>
      </c>
      <c r="J627" s="10">
        <f>I627/F627</f>
        <v>0.2446043165467626</v>
      </c>
      <c r="K627" s="11">
        <v>16</v>
      </c>
      <c r="L627" s="12">
        <f>K627/F627</f>
        <v>2.8776978417266189E-2</v>
      </c>
      <c r="M627" s="9">
        <v>62</v>
      </c>
      <c r="N627" s="16">
        <f>M627/F627</f>
        <v>0.11151079136690648</v>
      </c>
      <c r="O627" s="15">
        <f>(G627+I627+K627)*0.3/F627+M627*0.1/F627</f>
        <v>0.14604316546762589</v>
      </c>
      <c r="P627" s="36">
        <f>43000000*(O627*F627)/SUMPRODUCT($F$4:$F$964,$O$4:$O$964)</f>
        <v>38090.836980577944</v>
      </c>
      <c r="Q627" s="36">
        <f>P627/F627</f>
        <v>68.508699605356014</v>
      </c>
      <c r="R627" s="15">
        <f>(0.3*IF(H627&lt;=$H$968,H627*F627,$H$968*F627)+0.3*IF(J627&lt;=$J$968,J627*F627,$J$968*F627)+0.3*IF(L627&lt;$L$968,L627*F627,$L$968*F627)+0.1*IF(N627&lt;$N$968,N627*F627,$N$968*F627))/F627</f>
        <v>0.14604316546762589</v>
      </c>
      <c r="S627" s="37">
        <f>43000000*(R627*F627)/SUMPRODUCT($R$4:$R$964,$F$4:$F$964)</f>
        <v>39134.370450304581</v>
      </c>
      <c r="T627" s="38">
        <f>S627/F627</f>
        <v>70.385558363857157</v>
      </c>
      <c r="U627" s="38">
        <f>43000000*F627/SUM($F$4:$F$964)</f>
        <v>55089.461617337001</v>
      </c>
      <c r="V627" s="38">
        <f t="shared" si="28"/>
        <v>15955.09116703242</v>
      </c>
      <c r="W627" s="38">
        <f t="shared" si="29"/>
        <v>28.696207134950669</v>
      </c>
    </row>
    <row r="628" spans="1:23" x14ac:dyDescent="0.25">
      <c r="A628" s="7" t="s">
        <v>1347</v>
      </c>
      <c r="B628" s="7" t="s">
        <v>1348</v>
      </c>
      <c r="C628" s="7" t="s">
        <v>1349</v>
      </c>
      <c r="D628" s="8">
        <v>8000</v>
      </c>
      <c r="E628" s="8" t="s">
        <v>659</v>
      </c>
      <c r="F628" s="9">
        <v>176</v>
      </c>
      <c r="G628" s="9">
        <v>26</v>
      </c>
      <c r="H628" s="10">
        <f t="shared" si="27"/>
        <v>0.14772727272727273</v>
      </c>
      <c r="I628" s="9">
        <v>36</v>
      </c>
      <c r="J628" s="10">
        <f>I628/F628</f>
        <v>0.20454545454545456</v>
      </c>
      <c r="K628" s="11">
        <v>10</v>
      </c>
      <c r="L628" s="12">
        <f>K628/F628</f>
        <v>5.6818181818181816E-2</v>
      </c>
      <c r="M628" s="9">
        <v>41</v>
      </c>
      <c r="N628" s="16">
        <f>M628/F628</f>
        <v>0.23295454545454544</v>
      </c>
      <c r="O628" s="15">
        <f>(G628+I628+K628)*0.3/F628+M628*0.1/F628</f>
        <v>0.14602272727272725</v>
      </c>
      <c r="P628" s="36">
        <f>43000000*(O628*F628)/SUMPRODUCT($F$4:$F$964,$O$4:$O$964)</f>
        <v>12055.843724148435</v>
      </c>
      <c r="Q628" s="36">
        <f>P628/F628</f>
        <v>68.499112069025202</v>
      </c>
      <c r="R628" s="15">
        <f>(0.3*IF(H628&lt;=$H$968,H628*F628,$H$968*F628)+0.3*IF(J628&lt;=$J$968,J628*F628,$J$968*F628)+0.3*IF(L628&lt;$L$968,L628*F628,$L$968*F628)+0.1*IF(N628&lt;$N$968,N628*F628,$N$968*F628))/F628</f>
        <v>0.14602272727272728</v>
      </c>
      <c r="S628" s="37">
        <f>43000000*(R628*F628)/SUMPRODUCT($R$4:$R$964,$F$4:$F$964)</f>
        <v>12386.124637596402</v>
      </c>
      <c r="T628" s="38">
        <f>S628/F628</f>
        <v>70.375708168161381</v>
      </c>
      <c r="U628" s="38">
        <f>43000000*F628/SUM($F$4:$F$964)</f>
        <v>17438.390727790131</v>
      </c>
      <c r="V628" s="38">
        <f t="shared" si="28"/>
        <v>5052.2660901937288</v>
      </c>
      <c r="W628" s="38">
        <f t="shared" si="29"/>
        <v>28.706057330646445</v>
      </c>
    </row>
    <row r="629" spans="1:23" x14ac:dyDescent="0.25">
      <c r="A629" s="7" t="s">
        <v>1350</v>
      </c>
      <c r="B629" s="7" t="s">
        <v>1351</v>
      </c>
      <c r="C629" s="7" t="s">
        <v>196</v>
      </c>
      <c r="D629" s="8">
        <v>2861</v>
      </c>
      <c r="E629" s="8" t="s">
        <v>1352</v>
      </c>
      <c r="F629" s="9">
        <v>283</v>
      </c>
      <c r="G629" s="9">
        <v>51</v>
      </c>
      <c r="H629" s="10">
        <f t="shared" si="27"/>
        <v>0.18021201413427562</v>
      </c>
      <c r="I629" s="9">
        <v>56</v>
      </c>
      <c r="J629" s="10">
        <f>I629/F629</f>
        <v>0.19787985865724381</v>
      </c>
      <c r="K629" s="11">
        <v>21</v>
      </c>
      <c r="L629" s="12">
        <f>K629/F629</f>
        <v>7.4204946996466431E-2</v>
      </c>
      <c r="M629" s="9">
        <v>28</v>
      </c>
      <c r="N629" s="16">
        <f>M629/F629</f>
        <v>9.8939929328621903E-2</v>
      </c>
      <c r="O629" s="15">
        <f>(G629+I629+K629)*0.3/F629+M629*0.1/F629</f>
        <v>0.14558303886925794</v>
      </c>
      <c r="P629" s="36">
        <f>43000000*(O629*F629)/SUMPRODUCT($F$4:$F$964,$O$4:$O$964)</f>
        <v>19326.877876844967</v>
      </c>
      <c r="Q629" s="36">
        <f>P629/F629</f>
        <v>68.29285468849811</v>
      </c>
      <c r="R629" s="15">
        <f>(0.3*IF(H629&lt;=$H$968,H629*F629,$H$968*F629)+0.3*IF(J629&lt;=$J$968,J629*F629,$J$968*F629)+0.3*IF(L629&lt;$L$968,L629*F629,$L$968*F629)+0.1*IF(N629&lt;$N$968,N629*F629,$N$968*F629))/F629</f>
        <v>0.14558303886925794</v>
      </c>
      <c r="S629" s="37">
        <f>43000000*(R629*F629)/SUMPRODUCT($R$4:$R$964,$F$4:$F$964)</f>
        <v>19856.35545015454</v>
      </c>
      <c r="T629" s="38">
        <f>S629/F629</f>
        <v>70.16380017722453</v>
      </c>
      <c r="U629" s="38">
        <f>43000000*F629/SUM($F$4:$F$964)</f>
        <v>28040.139636162541</v>
      </c>
      <c r="V629" s="38">
        <f t="shared" si="28"/>
        <v>8183.7841860080007</v>
      </c>
      <c r="W629" s="38">
        <f t="shared" si="29"/>
        <v>28.917965321583296</v>
      </c>
    </row>
    <row r="630" spans="1:23" x14ac:dyDescent="0.25">
      <c r="A630" s="7" t="s">
        <v>1353</v>
      </c>
      <c r="B630" s="7" t="s">
        <v>1071</v>
      </c>
      <c r="C630" s="7" t="s">
        <v>82</v>
      </c>
      <c r="D630" s="8">
        <v>8870</v>
      </c>
      <c r="E630" s="8" t="s">
        <v>591</v>
      </c>
      <c r="F630" s="9">
        <v>237</v>
      </c>
      <c r="G630" s="9">
        <v>41</v>
      </c>
      <c r="H630" s="10">
        <f t="shared" si="27"/>
        <v>0.1729957805907173</v>
      </c>
      <c r="I630" s="9">
        <v>64</v>
      </c>
      <c r="J630" s="10">
        <f>I630/F630</f>
        <v>0.27004219409282698</v>
      </c>
      <c r="K630" s="11">
        <v>9</v>
      </c>
      <c r="L630" s="12">
        <f>K630/F630</f>
        <v>3.7974683544303799E-2</v>
      </c>
      <c r="M630" s="9">
        <v>3</v>
      </c>
      <c r="N630" s="16">
        <f>M630/F630</f>
        <v>1.2658227848101266E-2</v>
      </c>
      <c r="O630" s="15">
        <f>(G630+I630+K630)*0.3/F630+M630*0.1/F630</f>
        <v>0.14556962025316456</v>
      </c>
      <c r="P630" s="36">
        <f>43000000*(O630*F630)/SUMPRODUCT($F$4:$F$964,$O$4:$O$964)</f>
        <v>16183.914726969693</v>
      </c>
      <c r="Q630" s="36">
        <f>P630/F630</f>
        <v>68.286560029407994</v>
      </c>
      <c r="R630" s="15">
        <f>(0.3*IF(H630&lt;=$H$968,H630*F630,$H$968*F630)+0.3*IF(J630&lt;=$J$968,J630*F630,$J$968*F630)+0.3*IF(L630&lt;$L$968,L630*F630,$L$968*F630)+0.1*IF(N630&lt;$N$968,N630*F630,$N$968*F630))/F630</f>
        <v>0.14556962025316453</v>
      </c>
      <c r="S630" s="37">
        <f>43000000*(R630*F630)/SUMPRODUCT($R$4:$R$964,$F$4:$F$964)</f>
        <v>16627.287937629408</v>
      </c>
      <c r="T630" s="38">
        <f>S630/F630</f>
        <v>70.157333070166274</v>
      </c>
      <c r="U630" s="38">
        <f>43000000*F630/SUM($F$4:$F$964)</f>
        <v>23482.378423217393</v>
      </c>
      <c r="V630" s="38">
        <f t="shared" si="28"/>
        <v>6855.0904855879853</v>
      </c>
      <c r="W630" s="38">
        <f t="shared" si="29"/>
        <v>28.924432428641552</v>
      </c>
    </row>
    <row r="631" spans="1:23" x14ac:dyDescent="0.25">
      <c r="A631" s="7" t="s">
        <v>1354</v>
      </c>
      <c r="B631" s="7" t="s">
        <v>1355</v>
      </c>
      <c r="C631" s="7" t="s">
        <v>79</v>
      </c>
      <c r="D631" s="8">
        <v>2970</v>
      </c>
      <c r="E631" s="8" t="s">
        <v>1356</v>
      </c>
      <c r="F631" s="9">
        <v>473</v>
      </c>
      <c r="G631" s="9">
        <v>93</v>
      </c>
      <c r="H631" s="10">
        <f t="shared" si="27"/>
        <v>0.19661733615221988</v>
      </c>
      <c r="I631" s="9">
        <v>101</v>
      </c>
      <c r="J631" s="10">
        <f>I631/F631</f>
        <v>0.21353065539112051</v>
      </c>
      <c r="K631" s="11">
        <v>10</v>
      </c>
      <c r="L631" s="12">
        <f>K631/F631</f>
        <v>2.1141649048625793E-2</v>
      </c>
      <c r="M631" s="9">
        <v>74</v>
      </c>
      <c r="N631" s="16">
        <f>M631/F631</f>
        <v>0.15644820295983086</v>
      </c>
      <c r="O631" s="15">
        <f>(G631+I631+K631)*0.3/F631+M631*0.1/F631</f>
        <v>0.14503171247357294</v>
      </c>
      <c r="P631" s="36">
        <f>43000000*(O631*F631)/SUMPRODUCT($F$4:$F$964,$O$4:$O$964)</f>
        <v>32180.189862902054</v>
      </c>
      <c r="Q631" s="36">
        <f>P631/F631</f>
        <v>68.034228039962059</v>
      </c>
      <c r="R631" s="15">
        <f>(0.3*IF(H631&lt;=$H$968,H631*F631,$H$968*F631)+0.3*IF(J631&lt;=$J$968,J631*F631,$J$968*F631)+0.3*IF(L631&lt;$L$968,L631*F631,$L$968*F631)+0.1*IF(N631&lt;$N$968,N631*F631,$N$968*F631))/F631</f>
        <v>0.14503171247357294</v>
      </c>
      <c r="S631" s="37">
        <f>43000000*(R631*F631)/SUMPRODUCT($R$4:$R$964,$F$4:$F$964)</f>
        <v>33061.795725257318</v>
      </c>
      <c r="T631" s="38">
        <f>S631/F631</f>
        <v>69.898088214074662</v>
      </c>
      <c r="U631" s="38">
        <f>43000000*F631/SUM($F$4:$F$964)</f>
        <v>46865.67508093598</v>
      </c>
      <c r="V631" s="38">
        <f t="shared" si="28"/>
        <v>13803.879355678662</v>
      </c>
      <c r="W631" s="38">
        <f t="shared" si="29"/>
        <v>29.183677284733164</v>
      </c>
    </row>
    <row r="632" spans="1:23" x14ac:dyDescent="0.25">
      <c r="A632" s="7" t="s">
        <v>1357</v>
      </c>
      <c r="B632" s="7" t="s">
        <v>1358</v>
      </c>
      <c r="C632" s="7" t="s">
        <v>135</v>
      </c>
      <c r="D632" s="8">
        <v>2180</v>
      </c>
      <c r="E632" s="8" t="s">
        <v>16</v>
      </c>
      <c r="F632" s="9">
        <v>170</v>
      </c>
      <c r="G632" s="9">
        <v>13</v>
      </c>
      <c r="H632" s="10">
        <f t="shared" si="27"/>
        <v>7.6470588235294124E-2</v>
      </c>
      <c r="I632" s="9">
        <v>31</v>
      </c>
      <c r="J632" s="10">
        <f>I632/F632</f>
        <v>0.18235294117647058</v>
      </c>
      <c r="K632" s="11">
        <v>13</v>
      </c>
      <c r="L632" s="12">
        <f>K632/F632</f>
        <v>7.6470588235294124E-2</v>
      </c>
      <c r="M632" s="9">
        <v>74</v>
      </c>
      <c r="N632" s="16">
        <f>M632/F632</f>
        <v>0.43529411764705883</v>
      </c>
      <c r="O632" s="15">
        <f>(G632+I632+K632)*0.3/F632+M632*0.1/F632</f>
        <v>0.14411764705882352</v>
      </c>
      <c r="P632" s="36">
        <f>43000000*(O632*F632)/SUMPRODUCT($F$4:$F$964,$O$4:$O$964)</f>
        <v>11492.924951036448</v>
      </c>
      <c r="Q632" s="36">
        <f>P632/F632</f>
        <v>67.605440888449692</v>
      </c>
      <c r="R632" s="15">
        <f>(0.3*IF(H632&lt;=$H$968,H632*F632,$H$968*F632)+0.3*IF(J632&lt;=$J$968,J632*F632,$J$968*F632)+0.3*IF(L632&lt;$L$968,L632*F632,$L$968*F632)+0.1*IF(N632&lt;$N$968,N632*F632,$N$968*F632))/F632</f>
        <v>0.14411764705882352</v>
      </c>
      <c r="S632" s="37">
        <f>43000000*(R632*F632)/SUMPRODUCT($R$4:$R$964,$F$4:$F$964)</f>
        <v>11807.7841875919</v>
      </c>
      <c r="T632" s="38">
        <f>S632/F632</f>
        <v>69.457554044658238</v>
      </c>
      <c r="U632" s="38">
        <f>43000000*F632/SUM($F$4:$F$964)</f>
        <v>16843.900134797284</v>
      </c>
      <c r="V632" s="38">
        <f t="shared" si="28"/>
        <v>5036.1159472053841</v>
      </c>
      <c r="W632" s="38">
        <f t="shared" si="29"/>
        <v>29.624211454149588</v>
      </c>
    </row>
    <row r="633" spans="1:23" x14ac:dyDescent="0.25">
      <c r="A633" s="7" t="s">
        <v>1359</v>
      </c>
      <c r="B633" s="7" t="s">
        <v>78</v>
      </c>
      <c r="C633" s="7" t="s">
        <v>766</v>
      </c>
      <c r="D633" s="8">
        <v>2990</v>
      </c>
      <c r="E633" s="8" t="s">
        <v>1360</v>
      </c>
      <c r="F633" s="9">
        <v>676</v>
      </c>
      <c r="G633" s="9">
        <v>134</v>
      </c>
      <c r="H633" s="10">
        <f t="shared" si="27"/>
        <v>0.19822485207100593</v>
      </c>
      <c r="I633" s="9">
        <v>158</v>
      </c>
      <c r="J633" s="10">
        <f>I633/F633</f>
        <v>0.23372781065088757</v>
      </c>
      <c r="K633" s="11">
        <v>17</v>
      </c>
      <c r="L633" s="12">
        <f>K633/F633</f>
        <v>2.514792899408284E-2</v>
      </c>
      <c r="M633" s="9">
        <v>47</v>
      </c>
      <c r="N633" s="16">
        <f>M633/F633</f>
        <v>6.9526627218934905E-2</v>
      </c>
      <c r="O633" s="15">
        <f>(G633+I633+K633)*0.3/F633+M633*0.1/F633</f>
        <v>0.14408284023668638</v>
      </c>
      <c r="P633" s="36">
        <f>43000000*(O633*F633)/SUMPRODUCT($F$4:$F$964,$O$4:$O$964)</f>
        <v>45690.240417589797</v>
      </c>
      <c r="Q633" s="36">
        <f>P633/F633</f>
        <v>67.589113043771889</v>
      </c>
      <c r="R633" s="15">
        <f>(0.3*IF(H633&lt;=$H$968,H633*F633,$H$968*F633)+0.3*IF(J633&lt;=$J$968,J633*F633,$J$968*F633)+0.3*IF(L633&lt;$L$968,L633*F633,$L$968*F633)+0.1*IF(N633&lt;$N$968,N633*F633,$N$968*F633))/F633</f>
        <v>0.14408284023668638</v>
      </c>
      <c r="S633" s="37">
        <f>43000000*(R633*F633)/SUMPRODUCT($R$4:$R$964,$F$4:$F$964)</f>
        <v>46941.966525365344</v>
      </c>
      <c r="T633" s="38">
        <f>S633/F633</f>
        <v>69.440778883676543</v>
      </c>
      <c r="U633" s="38">
        <f>43000000*F633/SUM($F$4:$F$964)</f>
        <v>66979.273477193914</v>
      </c>
      <c r="V633" s="38">
        <f t="shared" si="28"/>
        <v>20037.30695182857</v>
      </c>
      <c r="W633" s="38">
        <f t="shared" si="29"/>
        <v>29.640986615131283</v>
      </c>
    </row>
    <row r="634" spans="1:23" x14ac:dyDescent="0.25">
      <c r="A634" s="7" t="s">
        <v>1361</v>
      </c>
      <c r="B634" s="7" t="s">
        <v>1362</v>
      </c>
      <c r="C634" s="7" t="s">
        <v>237</v>
      </c>
      <c r="D634" s="8">
        <v>9000</v>
      </c>
      <c r="E634" s="8" t="s">
        <v>66</v>
      </c>
      <c r="F634" s="9">
        <v>973</v>
      </c>
      <c r="G634" s="9">
        <v>63</v>
      </c>
      <c r="H634" s="10">
        <f t="shared" si="27"/>
        <v>6.4748201438848921E-2</v>
      </c>
      <c r="I634" s="9">
        <v>265</v>
      </c>
      <c r="J634" s="10">
        <f>I634/F634</f>
        <v>0.27235354573484072</v>
      </c>
      <c r="K634" s="11">
        <v>48</v>
      </c>
      <c r="L634" s="12">
        <f>K634/F634</f>
        <v>4.9331963001027747E-2</v>
      </c>
      <c r="M634" s="9">
        <v>273</v>
      </c>
      <c r="N634" s="16">
        <f>M634/F634</f>
        <v>0.2805755395683453</v>
      </c>
      <c r="O634" s="15">
        <f>(G634+I634+K634)*0.3/F634+M634*0.1/F634</f>
        <v>0.14398766700924975</v>
      </c>
      <c r="P634" s="36">
        <f>43000000*(O634*F634)/SUMPRODUCT($F$4:$F$964,$O$4:$O$964)</f>
        <v>65720.766760824772</v>
      </c>
      <c r="Q634" s="36">
        <f>P634/F634</f>
        <v>67.544467380087127</v>
      </c>
      <c r="R634" s="15">
        <f>(0.3*IF(H634&lt;=$H$968,H634*F634,$H$968*F634)+0.3*IF(J634&lt;=$J$968,J634*F634,$J$968*F634)+0.3*IF(L634&lt;$L$968,L634*F634,$L$968*F634)+0.1*IF(N634&lt;$N$968,N634*F634,$N$968*F634))/F634</f>
        <v>0.14398766700924975</v>
      </c>
      <c r="S634" s="37">
        <f>43000000*(R634*F634)/SUMPRODUCT($R$4:$R$964,$F$4:$F$964)</f>
        <v>67521.247538025535</v>
      </c>
      <c r="T634" s="38">
        <f>S634/F634</f>
        <v>69.394910111023165</v>
      </c>
      <c r="U634" s="38">
        <f>43000000*F634/SUM($F$4:$F$964)</f>
        <v>96406.557830339763</v>
      </c>
      <c r="V634" s="38">
        <f t="shared" si="28"/>
        <v>28885.310292314229</v>
      </c>
      <c r="W634" s="38">
        <f t="shared" si="29"/>
        <v>29.686855387784661</v>
      </c>
    </row>
    <row r="635" spans="1:23" x14ac:dyDescent="0.25">
      <c r="A635" s="7" t="s">
        <v>1363</v>
      </c>
      <c r="B635" s="7" t="s">
        <v>745</v>
      </c>
      <c r="C635" s="7" t="s">
        <v>135</v>
      </c>
      <c r="D635" s="8">
        <v>8770</v>
      </c>
      <c r="E635" s="8" t="s">
        <v>1364</v>
      </c>
      <c r="F635" s="9">
        <v>135</v>
      </c>
      <c r="G635" s="9">
        <v>25</v>
      </c>
      <c r="H635" s="10">
        <f t="shared" si="27"/>
        <v>0.18518518518518517</v>
      </c>
      <c r="I635" s="9">
        <v>36</v>
      </c>
      <c r="J635" s="10">
        <f>I635/F635</f>
        <v>0.26666666666666666</v>
      </c>
      <c r="K635" s="11">
        <v>3</v>
      </c>
      <c r="L635" s="12">
        <f>K635/F635</f>
        <v>2.2222222222222223E-2</v>
      </c>
      <c r="M635" s="9">
        <v>2</v>
      </c>
      <c r="N635" s="16">
        <f>M635/F635</f>
        <v>1.4814814814814815E-2</v>
      </c>
      <c r="O635" s="15">
        <f>(G635+I635+K635)*0.3/F635+M635*0.1/F635</f>
        <v>0.14370370370370369</v>
      </c>
      <c r="P635" s="36">
        <f>43000000*(O635*F635)/SUMPRODUCT($F$4:$F$964,$O$4:$O$964)</f>
        <v>9100.5201653104923</v>
      </c>
      <c r="Q635" s="36">
        <f>P635/F635</f>
        <v>67.411260483781419</v>
      </c>
      <c r="R635" s="15">
        <f>(0.3*IF(H635&lt;=$H$968,H635*F635,$H$968*F635)+0.3*IF(J635&lt;=$J$968,J635*F635,$J$968*F635)+0.3*IF(L635&lt;$L$968,L635*F635,$L$968*F635)+0.1*IF(N635&lt;$N$968,N635*F635,$N$968*F635))/F635</f>
        <v>0.14370370370370367</v>
      </c>
      <c r="S635" s="37">
        <f>43000000*(R635*F635)/SUMPRODUCT($R$4:$R$964,$F$4:$F$964)</f>
        <v>9349.8372750727685</v>
      </c>
      <c r="T635" s="38">
        <f>S635/F635</f>
        <v>69.258053889427913</v>
      </c>
      <c r="U635" s="38">
        <f>43000000*F635/SUM($F$4:$F$964)</f>
        <v>13376.038342339021</v>
      </c>
      <c r="V635" s="38">
        <f t="shared" si="28"/>
        <v>4026.2010672662527</v>
      </c>
      <c r="W635" s="38">
        <f t="shared" si="29"/>
        <v>29.823711609379913</v>
      </c>
    </row>
    <row r="636" spans="1:23" x14ac:dyDescent="0.25">
      <c r="A636" s="7" t="s">
        <v>1365</v>
      </c>
      <c r="B636" s="7" t="s">
        <v>1324</v>
      </c>
      <c r="C636" s="7" t="s">
        <v>1366</v>
      </c>
      <c r="D636" s="8">
        <v>9120</v>
      </c>
      <c r="E636" s="8" t="s">
        <v>557</v>
      </c>
      <c r="F636" s="9">
        <v>593</v>
      </c>
      <c r="G636" s="9">
        <v>104</v>
      </c>
      <c r="H636" s="10">
        <f t="shared" si="27"/>
        <v>0.17537942664418213</v>
      </c>
      <c r="I636" s="9">
        <v>114</v>
      </c>
      <c r="J636" s="10">
        <f>I636/F636</f>
        <v>0.19224283305227655</v>
      </c>
      <c r="K636" s="11">
        <v>24</v>
      </c>
      <c r="L636" s="12">
        <f>K636/F636</f>
        <v>4.0472175379426642E-2</v>
      </c>
      <c r="M636" s="9">
        <v>125</v>
      </c>
      <c r="N636" s="16">
        <f>M636/F636</f>
        <v>0.21079258010118043</v>
      </c>
      <c r="O636" s="15">
        <f>(G636+I636+K636)*0.3/F636+M636*0.1/F636</f>
        <v>0.14350758853288362</v>
      </c>
      <c r="P636" s="36">
        <f>43000000*(O636*F636)/SUMPRODUCT($F$4:$F$964,$O$4:$O$964)</f>
        <v>39920.322993191898</v>
      </c>
      <c r="Q636" s="36">
        <f>P636/F636</f>
        <v>67.319263057659185</v>
      </c>
      <c r="R636" s="15">
        <f>(0.3*IF(H636&lt;=$H$968,H636*F636,$H$968*F636)+0.3*IF(J636&lt;=$J$968,J636*F636,$J$968*F636)+0.3*IF(L636&lt;$L$968,L636*F636,$L$968*F636)+0.1*IF(N636&lt;$N$968,N636*F636,$N$968*F636))/F636</f>
        <v>0.14350758853288365</v>
      </c>
      <c r="S636" s="37">
        <f>43000000*(R636*F636)/SUMPRODUCT($R$4:$R$964,$F$4:$F$964)</f>
        <v>41013.97691281922</v>
      </c>
      <c r="T636" s="38">
        <f>S636/F636</f>
        <v>69.163536109307287</v>
      </c>
      <c r="U636" s="38">
        <f>43000000*F636/SUM($F$4:$F$964)</f>
        <v>58755.486940792885</v>
      </c>
      <c r="V636" s="38">
        <f t="shared" si="28"/>
        <v>17741.510027973665</v>
      </c>
      <c r="W636" s="38">
        <f t="shared" si="29"/>
        <v>29.918229389500539</v>
      </c>
    </row>
    <row r="637" spans="1:23" x14ac:dyDescent="0.25">
      <c r="A637" s="7" t="s">
        <v>1367</v>
      </c>
      <c r="B637" s="7" t="s">
        <v>1368</v>
      </c>
      <c r="C637" s="7" t="s">
        <v>1369</v>
      </c>
      <c r="D637" s="8">
        <v>3840</v>
      </c>
      <c r="E637" s="8" t="s">
        <v>542</v>
      </c>
      <c r="F637" s="9">
        <v>300</v>
      </c>
      <c r="G637" s="9">
        <v>43</v>
      </c>
      <c r="H637" s="10">
        <f t="shared" si="27"/>
        <v>0.14333333333333334</v>
      </c>
      <c r="I637" s="9">
        <v>59</v>
      </c>
      <c r="J637" s="10">
        <f>I637/F637</f>
        <v>0.19666666666666666</v>
      </c>
      <c r="K637" s="11">
        <v>26</v>
      </c>
      <c r="L637" s="12">
        <f>K637/F637</f>
        <v>8.666666666666667E-2</v>
      </c>
      <c r="M637" s="9">
        <v>46</v>
      </c>
      <c r="N637" s="16">
        <f>M637/F637</f>
        <v>0.15333333333333332</v>
      </c>
      <c r="O637" s="15">
        <f>(G637+I637+K637)*0.3/F637+M637*0.1/F637</f>
        <v>0.14333333333333334</v>
      </c>
      <c r="P637" s="36">
        <f>43000000*(O637*F637)/SUMPRODUCT($F$4:$F$964,$O$4:$O$964)</f>
        <v>20171.25603651295</v>
      </c>
      <c r="Q637" s="36">
        <f>P637/F637</f>
        <v>67.237520121709835</v>
      </c>
      <c r="R637" s="15">
        <f>(0.3*IF(H637&lt;=$H$968,H637*F637,$H$968*F637)+0.3*IF(J637&lt;=$J$968,J637*F637,$J$968*F637)+0.3*IF(L637&lt;$L$968,L637*F637,$L$968*F637)+0.1*IF(N637&lt;$N$968,N637*F637,$N$968*F637))/F637</f>
        <v>0.14333333333333334</v>
      </c>
      <c r="S637" s="37">
        <f>43000000*(R637*F637)/SUMPRODUCT($R$4:$R$964,$F$4:$F$964)</f>
        <v>20723.866125161294</v>
      </c>
      <c r="T637" s="38">
        <f>S637/F637</f>
        <v>69.079553750537642</v>
      </c>
      <c r="U637" s="38">
        <f>43000000*F637/SUM($F$4:$F$964)</f>
        <v>29724.529649642267</v>
      </c>
      <c r="V637" s="38">
        <f t="shared" si="28"/>
        <v>9000.6635244809731</v>
      </c>
      <c r="W637" s="38">
        <f t="shared" si="29"/>
        <v>30.002211748270184</v>
      </c>
    </row>
    <row r="638" spans="1:23" x14ac:dyDescent="0.25">
      <c r="A638" s="7" t="s">
        <v>1370</v>
      </c>
      <c r="B638" s="7" t="s">
        <v>1371</v>
      </c>
      <c r="C638" s="7" t="s">
        <v>1372</v>
      </c>
      <c r="D638" s="20">
        <v>3001</v>
      </c>
      <c r="E638" s="20" t="s">
        <v>479</v>
      </c>
      <c r="F638" s="9">
        <v>793</v>
      </c>
      <c r="G638" s="9">
        <v>109</v>
      </c>
      <c r="H638" s="10">
        <f t="shared" si="27"/>
        <v>0.13745271122320302</v>
      </c>
      <c r="I638" s="9">
        <v>145</v>
      </c>
      <c r="J638" s="10">
        <f>I638/F638</f>
        <v>0.1828499369482976</v>
      </c>
      <c r="K638" s="11">
        <v>82</v>
      </c>
      <c r="L638" s="12">
        <f>K638/F638</f>
        <v>0.10340479192938209</v>
      </c>
      <c r="M638" s="9">
        <v>126</v>
      </c>
      <c r="N638" s="16">
        <f>M638/F638</f>
        <v>0.15889029003783103</v>
      </c>
      <c r="O638" s="15">
        <f>(G638+I638+K638)*0.3/F638+M638*0.1/F638</f>
        <v>0.14300126103404792</v>
      </c>
      <c r="P638" s="36">
        <f>43000000*(O638*F638)/SUMPRODUCT($F$4:$F$964,$O$4:$O$964)</f>
        <v>53195.824059082996</v>
      </c>
      <c r="Q638" s="36">
        <f>P638/F638</f>
        <v>67.081745345627994</v>
      </c>
      <c r="R638" s="15">
        <f>(0.3*IF(H638&lt;=$H$968,H638*F638,$H$968*F638)+0.3*IF(J638&lt;=$J$968,J638*F638,$J$968*F638)+0.3*IF(L638&lt;$L$968,L638*F638,$L$968*F638)+0.1*IF(N638&lt;$N$968,N638*F638,$N$968*F638))/F638</f>
        <v>0.14300126103404789</v>
      </c>
      <c r="S638" s="37">
        <f>43000000*(R638*F638)/SUMPRODUCT($R$4:$R$964,$F$4:$F$964)</f>
        <v>54653.172525425362</v>
      </c>
      <c r="T638" s="38">
        <f>S638/F638</f>
        <v>68.919511381368679</v>
      </c>
      <c r="U638" s="38">
        <f>43000000*F638/SUM($F$4:$F$964)</f>
        <v>78571.840040554394</v>
      </c>
      <c r="V638" s="38">
        <f t="shared" si="28"/>
        <v>23918.667515129033</v>
      </c>
      <c r="W638" s="38">
        <f t="shared" si="29"/>
        <v>30.162254117439147</v>
      </c>
    </row>
    <row r="639" spans="1:23" x14ac:dyDescent="0.25">
      <c r="A639" s="7" t="s">
        <v>1373</v>
      </c>
      <c r="B639" s="7" t="s">
        <v>1374</v>
      </c>
      <c r="C639" s="7" t="s">
        <v>585</v>
      </c>
      <c r="D639" s="8">
        <v>2560</v>
      </c>
      <c r="E639" s="8" t="s">
        <v>1375</v>
      </c>
      <c r="F639" s="9">
        <v>528</v>
      </c>
      <c r="G639" s="9">
        <v>110</v>
      </c>
      <c r="H639" s="10">
        <f t="shared" si="27"/>
        <v>0.20833333333333334</v>
      </c>
      <c r="I639" s="9">
        <v>120</v>
      </c>
      <c r="J639" s="10">
        <f>I639/F639</f>
        <v>0.22727272727272727</v>
      </c>
      <c r="K639" s="11">
        <v>11</v>
      </c>
      <c r="L639" s="12">
        <f>K639/F639</f>
        <v>2.0833333333333332E-2</v>
      </c>
      <c r="M639" s="9">
        <v>28</v>
      </c>
      <c r="N639" s="16">
        <f>M639/F639</f>
        <v>5.3030303030303032E-2</v>
      </c>
      <c r="O639" s="15">
        <f>(G639+I639+K639)*0.3/F639+M639*0.1/F639</f>
        <v>0.14223484848484849</v>
      </c>
      <c r="P639" s="36">
        <f>43000000*(O639*F639)/SUMPRODUCT($F$4:$F$964,$O$4:$O$964)</f>
        <v>35229.333217258674</v>
      </c>
      <c r="Q639" s="36">
        <f>P639/F639</f>
        <v>66.722222002383859</v>
      </c>
      <c r="R639" s="15">
        <f>(0.3*IF(H639&lt;=$H$968,H639*F639,$H$968*F639)+0.3*IF(J639&lt;=$J$968,J639*F639,$J$968*F639)+0.3*IF(L639&lt;$L$968,L639*F639,$L$968*F639)+0.1*IF(N639&lt;$N$968,N639*F639,$N$968*F639))/F639</f>
        <v>0.14223484848484846</v>
      </c>
      <c r="S639" s="37">
        <f>43000000*(R639*F639)/SUMPRODUCT($R$4:$R$964,$F$4:$F$964)</f>
        <v>36194.473162781702</v>
      </c>
      <c r="T639" s="38">
        <f>S639/F639</f>
        <v>68.550138565874434</v>
      </c>
      <c r="U639" s="38">
        <f>43000000*F639/SUM($F$4:$F$964)</f>
        <v>52315.172183370392</v>
      </c>
      <c r="V639" s="38">
        <f t="shared" si="28"/>
        <v>16120.69902058869</v>
      </c>
      <c r="W639" s="38">
        <f t="shared" si="29"/>
        <v>30.531626932933392</v>
      </c>
    </row>
    <row r="640" spans="1:23" x14ac:dyDescent="0.25">
      <c r="A640" s="7" t="s">
        <v>1376</v>
      </c>
      <c r="B640" s="7" t="s">
        <v>1377</v>
      </c>
      <c r="C640" s="7" t="s">
        <v>896</v>
      </c>
      <c r="D640" s="8">
        <v>1745</v>
      </c>
      <c r="E640" s="8" t="s">
        <v>1378</v>
      </c>
      <c r="F640" s="9">
        <v>657</v>
      </c>
      <c r="G640" s="9">
        <v>119</v>
      </c>
      <c r="H640" s="10">
        <f t="shared" si="27"/>
        <v>0.18112633181126331</v>
      </c>
      <c r="I640" s="9">
        <v>146</v>
      </c>
      <c r="J640" s="10">
        <f>I640/F640</f>
        <v>0.22222222222222221</v>
      </c>
      <c r="K640" s="11">
        <v>36</v>
      </c>
      <c r="L640" s="12">
        <f>K640/F640</f>
        <v>5.4794520547945202E-2</v>
      </c>
      <c r="M640" s="9">
        <v>31</v>
      </c>
      <c r="N640" s="16">
        <f>M640/F640</f>
        <v>4.7184170471841702E-2</v>
      </c>
      <c r="O640" s="15">
        <f>(G640+I640+K640)*0.3/F640+M640*0.1/F640</f>
        <v>0.14216133942161341</v>
      </c>
      <c r="P640" s="36">
        <f>43000000*(O640*F640)/SUMPRODUCT($F$4:$F$964,$O$4:$O$964)</f>
        <v>43813.844507216512</v>
      </c>
      <c r="Q640" s="36">
        <f>P640/F640</f>
        <v>66.68773897597643</v>
      </c>
      <c r="R640" s="15">
        <f>(0.3*IF(H640&lt;=$H$968,H640*F640,$H$968*F640)+0.3*IF(J640&lt;=$J$968,J640*F640,$J$968*F640)+0.3*IF(L640&lt;$L$968,L640*F640,$L$968*F640)+0.1*IF(N640&lt;$N$968,N640*F640,$N$968*F640))/F640</f>
        <v>0.14216133942161338</v>
      </c>
      <c r="S640" s="37">
        <f>43000000*(R640*F640)/SUMPRODUCT($R$4:$R$964,$F$4:$F$964)</f>
        <v>45014.165025350347</v>
      </c>
      <c r="T640" s="38">
        <f>S640/F640</f>
        <v>68.51471084528211</v>
      </c>
      <c r="U640" s="38">
        <f>43000000*F640/SUM($F$4:$F$964)</f>
        <v>65096.719932716565</v>
      </c>
      <c r="V640" s="38">
        <f t="shared" si="28"/>
        <v>20082.554907366219</v>
      </c>
      <c r="W640" s="38">
        <f t="shared" si="29"/>
        <v>30.567054653525716</v>
      </c>
    </row>
    <row r="641" spans="1:23" x14ac:dyDescent="0.25">
      <c r="A641" s="7" t="s">
        <v>1379</v>
      </c>
      <c r="B641" s="7" t="s">
        <v>1358</v>
      </c>
      <c r="C641" s="7" t="s">
        <v>135</v>
      </c>
      <c r="D641" s="8">
        <v>2180</v>
      </c>
      <c r="E641" s="8" t="s">
        <v>16</v>
      </c>
      <c r="F641" s="9">
        <v>243</v>
      </c>
      <c r="G641" s="9">
        <v>27</v>
      </c>
      <c r="H641" s="10">
        <f t="shared" si="27"/>
        <v>0.1111111111111111</v>
      </c>
      <c r="I641" s="9">
        <v>40</v>
      </c>
      <c r="J641" s="10">
        <f>I641/F641</f>
        <v>0.16460905349794239</v>
      </c>
      <c r="K641" s="11">
        <v>19</v>
      </c>
      <c r="L641" s="12">
        <f>K641/F641</f>
        <v>7.8189300411522639E-2</v>
      </c>
      <c r="M641" s="9">
        <v>87</v>
      </c>
      <c r="N641" s="16">
        <f>M641/F641</f>
        <v>0.35802469135802467</v>
      </c>
      <c r="O641" s="15">
        <f>(G641+I641+K641)*0.3/F641+M641*0.1/F641</f>
        <v>0.14197530864197533</v>
      </c>
      <c r="P641" s="36">
        <f>43000000*(O641*F641)/SUMPRODUCT($F$4:$F$964,$O$4:$O$964)</f>
        <v>16183.914726969697</v>
      </c>
      <c r="Q641" s="36">
        <f>P641/F641</f>
        <v>66.600472127447318</v>
      </c>
      <c r="R641" s="15">
        <f>(0.3*IF(H641&lt;=$H$968,H641*F641,$H$968*F641)+0.3*IF(J641&lt;=$J$968,J641*F641,$J$968*F641)+0.3*IF(L641&lt;$L$968,L641*F641,$L$968*F641)+0.1*IF(N641&lt;$N$968,N641*F641,$N$968*F641))/F641</f>
        <v>0.1419753086419753</v>
      </c>
      <c r="S641" s="37">
        <f>43000000*(R641*F641)/SUMPRODUCT($R$4:$R$964,$F$4:$F$964)</f>
        <v>16627.287937629411</v>
      </c>
      <c r="T641" s="38">
        <f>S641/F641</f>
        <v>68.425053241273304</v>
      </c>
      <c r="U641" s="38">
        <f>43000000*F641/SUM($F$4:$F$964)</f>
        <v>24076.869016210239</v>
      </c>
      <c r="V641" s="38">
        <f t="shared" si="28"/>
        <v>7449.581078580828</v>
      </c>
      <c r="W641" s="38">
        <f t="shared" si="29"/>
        <v>30.656712257534522</v>
      </c>
    </row>
    <row r="642" spans="1:23" x14ac:dyDescent="0.25">
      <c r="A642" s="7" t="s">
        <v>1380</v>
      </c>
      <c r="B642" s="7" t="s">
        <v>1274</v>
      </c>
      <c r="C642" s="7" t="s">
        <v>530</v>
      </c>
      <c r="D642" s="8">
        <v>3680</v>
      </c>
      <c r="E642" s="8" t="s">
        <v>737</v>
      </c>
      <c r="F642" s="9">
        <v>298</v>
      </c>
      <c r="G642" s="9">
        <v>84</v>
      </c>
      <c r="H642" s="10">
        <f t="shared" si="27"/>
        <v>0.28187919463087246</v>
      </c>
      <c r="I642" s="9">
        <v>47</v>
      </c>
      <c r="J642" s="10">
        <f>I642/F642</f>
        <v>0.15771812080536912</v>
      </c>
      <c r="K642" s="11">
        <v>6</v>
      </c>
      <c r="L642" s="12">
        <f>K642/F642</f>
        <v>2.0134228187919462E-2</v>
      </c>
      <c r="M642" s="9">
        <v>12</v>
      </c>
      <c r="N642" s="16">
        <f>M642/F642</f>
        <v>4.0268456375838924E-2</v>
      </c>
      <c r="O642" s="15">
        <f>(G642+I642+K642)*0.3/F642+M642*0.1/F642</f>
        <v>0.14194630872483224</v>
      </c>
      <c r="P642" s="36">
        <f>43000000*(O642*F642)/SUMPRODUCT($F$4:$F$964,$O$4:$O$964)</f>
        <v>19842.886752197628</v>
      </c>
      <c r="Q642" s="36">
        <f>P642/F642</f>
        <v>66.586868295965189</v>
      </c>
      <c r="R642" s="15">
        <f>(0.3*IF(H642&lt;=$H$968,H642*F642,$H$968*F642)+0.3*IF(J642&lt;=$J$968,J642*F642,$J$968*F642)+0.3*IF(L642&lt;$L$968,L642*F642,$L$968*F642)+0.1*IF(N642&lt;$N$968,N642*F642,$N$968*F642))/F642</f>
        <v>0.14194630872483222</v>
      </c>
      <c r="S642" s="37">
        <f>43000000*(R642*F642)/SUMPRODUCT($R$4:$R$964,$F$4:$F$964)</f>
        <v>20386.500862658668</v>
      </c>
      <c r="T642" s="38">
        <f>S642/F642</f>
        <v>68.411076720331096</v>
      </c>
      <c r="U642" s="38">
        <f>43000000*F642/SUM($F$4:$F$964)</f>
        <v>29526.366118644655</v>
      </c>
      <c r="V642" s="38">
        <f t="shared" si="28"/>
        <v>9139.8652559859875</v>
      </c>
      <c r="W642" s="38">
        <f t="shared" si="29"/>
        <v>30.67068877847673</v>
      </c>
    </row>
    <row r="643" spans="1:23" x14ac:dyDescent="0.25">
      <c r="A643" s="7" t="s">
        <v>1381</v>
      </c>
      <c r="B643" s="7" t="s">
        <v>1019</v>
      </c>
      <c r="C643" s="7" t="s">
        <v>141</v>
      </c>
      <c r="D643" s="8">
        <v>3620</v>
      </c>
      <c r="E643" s="8" t="s">
        <v>1020</v>
      </c>
      <c r="F643" s="9">
        <v>353</v>
      </c>
      <c r="G643" s="9">
        <v>67</v>
      </c>
      <c r="H643" s="10">
        <f t="shared" si="27"/>
        <v>0.18980169971671387</v>
      </c>
      <c r="I643" s="9">
        <v>78</v>
      </c>
      <c r="J643" s="10">
        <f>I643/F643</f>
        <v>0.22096317280453256</v>
      </c>
      <c r="K643" s="11">
        <v>11</v>
      </c>
      <c r="L643" s="12">
        <f>K643/F643</f>
        <v>3.1161473087818695E-2</v>
      </c>
      <c r="M643" s="9">
        <v>32</v>
      </c>
      <c r="N643" s="16">
        <f>M643/F643</f>
        <v>9.0651558073654395E-2</v>
      </c>
      <c r="O643" s="15">
        <f>(G643+I643+K643)*0.3/F643+M643*0.1/F643</f>
        <v>0.14164305949008499</v>
      </c>
      <c r="P643" s="36">
        <f>43000000*(O643*F643)/SUMPRODUCT($F$4:$F$964,$O$4:$O$964)</f>
        <v>23454.948879666223</v>
      </c>
      <c r="Q643" s="36">
        <f>P643/F643</f>
        <v>66.444614389989297</v>
      </c>
      <c r="R643" s="15">
        <f>(0.3*IF(H643&lt;=$H$968,H643*F643,$H$968*F643)+0.3*IF(J643&lt;=$J$968,J643*F643,$J$968*F643)+0.3*IF(L643&lt;$L$968,L643*F643,$L$968*F643)+0.1*IF(N643&lt;$N$968,N643*F643,$N$968*F643))/F643</f>
        <v>0.14164305949008499</v>
      </c>
      <c r="S643" s="37">
        <f>43000000*(R643*F643)/SUMPRODUCT($R$4:$R$964,$F$4:$F$964)</f>
        <v>24097.518750187552</v>
      </c>
      <c r="T643" s="38">
        <f>S643/F643</f>
        <v>68.264925637925074</v>
      </c>
      <c r="U643" s="38">
        <f>43000000*F643/SUM($F$4:$F$964)</f>
        <v>34975.863221079067</v>
      </c>
      <c r="V643" s="38">
        <f t="shared" si="28"/>
        <v>10878.344470891516</v>
      </c>
      <c r="W643" s="38">
        <f t="shared" si="29"/>
        <v>30.816839860882752</v>
      </c>
    </row>
    <row r="644" spans="1:23" x14ac:dyDescent="0.25">
      <c r="A644" s="7" t="s">
        <v>1382</v>
      </c>
      <c r="B644" s="7" t="s">
        <v>1383</v>
      </c>
      <c r="C644" s="7" t="s">
        <v>1384</v>
      </c>
      <c r="D644" s="8">
        <v>8000</v>
      </c>
      <c r="E644" s="8" t="s">
        <v>659</v>
      </c>
      <c r="F644" s="9">
        <v>350</v>
      </c>
      <c r="G644" s="9">
        <v>40</v>
      </c>
      <c r="H644" s="10">
        <f t="shared" ref="H644:H707" si="30">G644/F644</f>
        <v>0.11428571428571428</v>
      </c>
      <c r="I644" s="9">
        <v>85</v>
      </c>
      <c r="J644" s="10">
        <f>I644/F644</f>
        <v>0.24285714285714285</v>
      </c>
      <c r="K644" s="11">
        <v>10</v>
      </c>
      <c r="L644" s="12">
        <f>K644/F644</f>
        <v>2.8571428571428571E-2</v>
      </c>
      <c r="M644" s="9">
        <v>90</v>
      </c>
      <c r="N644" s="16">
        <f>M644/F644</f>
        <v>0.25714285714285712</v>
      </c>
      <c r="O644" s="15">
        <f>(G644+I644+K644)*0.3/F644+M644*0.1/F644</f>
        <v>0.14142857142857143</v>
      </c>
      <c r="P644" s="36">
        <f>43000000*(O644*F644)/SUMPRODUCT($F$4:$F$964,$O$4:$O$964)</f>
        <v>23220.399390869559</v>
      </c>
      <c r="Q644" s="36">
        <f>P644/F644</f>
        <v>66.343998259627313</v>
      </c>
      <c r="R644" s="15">
        <f>(0.3*IF(H644&lt;=$H$968,H644*F644,$H$968*F644)+0.3*IF(J644&lt;=$J$968,J644*F644,$J$968*F644)+0.3*IF(L644&lt;$L$968,L644*F644,$L$968*F644)+0.1*IF(N644&lt;$N$968,N644*F644,$N$968*F644))/F644</f>
        <v>0.14142857142857143</v>
      </c>
      <c r="S644" s="37">
        <f>43000000*(R644*F644)/SUMPRODUCT($R$4:$R$964,$F$4:$F$964)</f>
        <v>23856.543562685678</v>
      </c>
      <c r="T644" s="38">
        <f>S644/F644</f>
        <v>68.161553036244797</v>
      </c>
      <c r="U644" s="38">
        <f>43000000*F644/SUM($F$4:$F$964)</f>
        <v>34678.61792458265</v>
      </c>
      <c r="V644" s="38">
        <f t="shared" si="28"/>
        <v>10822.074361896972</v>
      </c>
      <c r="W644" s="38">
        <f t="shared" si="29"/>
        <v>30.920212462563029</v>
      </c>
    </row>
    <row r="645" spans="1:23" x14ac:dyDescent="0.25">
      <c r="A645" s="7" t="s">
        <v>1385</v>
      </c>
      <c r="B645" s="7" t="s">
        <v>1386</v>
      </c>
      <c r="C645" s="7" t="s">
        <v>408</v>
      </c>
      <c r="D645" s="8">
        <v>9800</v>
      </c>
      <c r="E645" s="8" t="s">
        <v>1261</v>
      </c>
      <c r="F645" s="9">
        <v>505</v>
      </c>
      <c r="G645" s="9">
        <v>96</v>
      </c>
      <c r="H645" s="10">
        <f t="shared" si="30"/>
        <v>0.1900990099009901</v>
      </c>
      <c r="I645" s="9">
        <v>123</v>
      </c>
      <c r="J645" s="10">
        <f>I645/F645</f>
        <v>0.24356435643564356</v>
      </c>
      <c r="K645" s="11">
        <v>13</v>
      </c>
      <c r="L645" s="12">
        <f>K645/F645</f>
        <v>2.5742574257425741E-2</v>
      </c>
      <c r="M645" s="9">
        <v>16</v>
      </c>
      <c r="N645" s="16">
        <f>M645/F645</f>
        <v>3.1683168316831684E-2</v>
      </c>
      <c r="O645" s="15">
        <f>(G645+I645+K645)*0.3/F645+M645*0.1/F645</f>
        <v>0.14099009900990098</v>
      </c>
      <c r="P645" s="36">
        <f>43000000*(O645*F645)/SUMPRODUCT($F$4:$F$964,$O$4:$O$964)</f>
        <v>33399.847204644699</v>
      </c>
      <c r="Q645" s="36">
        <f>P645/F645</f>
        <v>66.138311296326137</v>
      </c>
      <c r="R645" s="15">
        <f>(0.3*IF(H645&lt;=$H$968,H645*F645,$H$968*F645)+0.3*IF(J645&lt;=$J$968,J645*F645,$J$968*F645)+0.3*IF(L645&lt;$L$968,L645*F645,$L$968*F645)+0.1*IF(N645&lt;$N$968,N645*F645,$N$968*F645))/F645</f>
        <v>0.14099009900990098</v>
      </c>
      <c r="S645" s="37">
        <f>43000000*(R645*F645)/SUMPRODUCT($R$4:$R$964,$F$4:$F$964)</f>
        <v>34314.86670026707</v>
      </c>
      <c r="T645" s="38">
        <f>S645/F645</f>
        <v>67.950231089637768</v>
      </c>
      <c r="U645" s="38">
        <f>43000000*F645/SUM($F$4:$F$964)</f>
        <v>50036.29157689782</v>
      </c>
      <c r="V645" s="38">
        <f t="shared" ref="V645:V708" si="31">-(S645-U645)</f>
        <v>15721.42487663075</v>
      </c>
      <c r="W645" s="38">
        <f t="shared" ref="W645:W708" si="32">$T$965-T645</f>
        <v>31.131534409170058</v>
      </c>
    </row>
    <row r="646" spans="1:23" x14ac:dyDescent="0.25">
      <c r="A646" s="7" t="s">
        <v>1387</v>
      </c>
      <c r="B646" s="7" t="s">
        <v>78</v>
      </c>
      <c r="C646" s="7" t="s">
        <v>100</v>
      </c>
      <c r="D646" s="8">
        <v>3900</v>
      </c>
      <c r="E646" s="8" t="s">
        <v>438</v>
      </c>
      <c r="F646" s="9">
        <v>697</v>
      </c>
      <c r="G646" s="9">
        <v>123</v>
      </c>
      <c r="H646" s="10">
        <f t="shared" si="30"/>
        <v>0.17647058823529413</v>
      </c>
      <c r="I646" s="9">
        <v>195</v>
      </c>
      <c r="J646" s="10">
        <f>I646/F646</f>
        <v>0.27977044476327118</v>
      </c>
      <c r="K646" s="11">
        <v>8</v>
      </c>
      <c r="L646" s="12">
        <f>K646/F646</f>
        <v>1.1477761836441894E-2</v>
      </c>
      <c r="M646" s="9">
        <v>4</v>
      </c>
      <c r="N646" s="16">
        <f>M646/F646</f>
        <v>5.7388809182209472E-3</v>
      </c>
      <c r="O646" s="15">
        <f>(G646+I646+K646)*0.3/F646+M646*0.1/F646</f>
        <v>0.14088952654232426</v>
      </c>
      <c r="P646" s="36">
        <f>43000000*(O646*F646)/SUMPRODUCT($F$4:$F$964,$O$4:$O$964)</f>
        <v>46065.519599664462</v>
      </c>
      <c r="Q646" s="36">
        <f>P646/F646</f>
        <v>66.091132854611857</v>
      </c>
      <c r="R646" s="15">
        <f>(0.3*IF(H646&lt;=$H$968,H646*F646,$H$968*F646)+0.3*IF(J646&lt;=$J$968,J646*F646,$J$968*F646)+0.3*IF(L646&lt;$L$968,L646*F646,$L$968*F646)+0.1*IF(N646&lt;$N$968,N646*F646,$N$968*F646))/F646</f>
        <v>0.14088952654232428</v>
      </c>
      <c r="S646" s="37">
        <f>43000000*(R646*F646)/SUMPRODUCT($R$4:$R$964,$F$4:$F$964)</f>
        <v>47327.526825368368</v>
      </c>
      <c r="T646" s="38">
        <f>S646/F646</f>
        <v>67.90176015117413</v>
      </c>
      <c r="U646" s="38">
        <f>43000000*F646/SUM($F$4:$F$964)</f>
        <v>69059.990552668867</v>
      </c>
      <c r="V646" s="38">
        <f t="shared" si="31"/>
        <v>21732.463727300499</v>
      </c>
      <c r="W646" s="38">
        <f t="shared" si="32"/>
        <v>31.180005347633696</v>
      </c>
    </row>
    <row r="647" spans="1:23" x14ac:dyDescent="0.25">
      <c r="A647" s="7" t="s">
        <v>1388</v>
      </c>
      <c r="B647" s="7" t="s">
        <v>702</v>
      </c>
      <c r="C647" s="7" t="s">
        <v>1089</v>
      </c>
      <c r="D647" s="8">
        <v>9100</v>
      </c>
      <c r="E647" s="8" t="s">
        <v>353</v>
      </c>
      <c r="F647" s="9">
        <v>897</v>
      </c>
      <c r="G647" s="9">
        <v>154</v>
      </c>
      <c r="H647" s="10">
        <f t="shared" si="30"/>
        <v>0.17168338907469341</v>
      </c>
      <c r="I647" s="9">
        <v>191</v>
      </c>
      <c r="J647" s="10">
        <f>I647/F647</f>
        <v>0.2129319955406912</v>
      </c>
      <c r="K647" s="11">
        <v>36</v>
      </c>
      <c r="L647" s="12">
        <f>K647/F647</f>
        <v>4.0133779264214048E-2</v>
      </c>
      <c r="M647" s="9">
        <v>119</v>
      </c>
      <c r="N647" s="16">
        <f>M647/F647</f>
        <v>0.1326644370122631</v>
      </c>
      <c r="O647" s="15">
        <f>(G647+I647+K647)*0.3/F647+M647*0.1/F647</f>
        <v>0.14069119286510592</v>
      </c>
      <c r="P647" s="36">
        <f>43000000*(O647*F647)/SUMPRODUCT($F$4:$F$964,$O$4:$O$964)</f>
        <v>59200.290972277558</v>
      </c>
      <c r="Q647" s="36">
        <f>P647/F647</f>
        <v>65.998094729406418</v>
      </c>
      <c r="R647" s="15">
        <f>(0.3*IF(H647&lt;=$H$968,H647*F647,$H$968*F647)+0.3*IF(J647&lt;=$J$968,J647*F647,$J$968*F647)+0.3*IF(L647&lt;$L$968,L647*F647,$L$968*F647)+0.1*IF(N647&lt;$N$968,N647*F647,$N$968*F647))/F647</f>
        <v>0.14069119286510592</v>
      </c>
      <c r="S647" s="37">
        <f>43000000*(R647*F647)/SUMPRODUCT($R$4:$R$964,$F$4:$F$964)</f>
        <v>60822.137325473392</v>
      </c>
      <c r="T647" s="38">
        <f>S647/F647</f>
        <v>67.806173161062873</v>
      </c>
      <c r="U647" s="38">
        <f>43000000*F647/SUM($F$4:$F$964)</f>
        <v>88876.343652430383</v>
      </c>
      <c r="V647" s="38">
        <f t="shared" si="31"/>
        <v>28054.206326956992</v>
      </c>
      <c r="W647" s="38">
        <f t="shared" si="32"/>
        <v>31.275592337744953</v>
      </c>
    </row>
    <row r="648" spans="1:23" x14ac:dyDescent="0.25">
      <c r="A648" s="7" t="s">
        <v>1339</v>
      </c>
      <c r="B648" s="7" t="s">
        <v>1340</v>
      </c>
      <c r="C648" s="7" t="s">
        <v>221</v>
      </c>
      <c r="D648" s="8">
        <v>2400</v>
      </c>
      <c r="E648" s="8" t="s">
        <v>531</v>
      </c>
      <c r="F648" s="9">
        <v>150</v>
      </c>
      <c r="G648" s="9">
        <v>28</v>
      </c>
      <c r="H648" s="10">
        <f t="shared" si="30"/>
        <v>0.18666666666666668</v>
      </c>
      <c r="I648" s="9">
        <v>36</v>
      </c>
      <c r="J648" s="10">
        <f>I648/F648</f>
        <v>0.24</v>
      </c>
      <c r="K648" s="11">
        <v>3</v>
      </c>
      <c r="L648" s="12">
        <f>K648/F648</f>
        <v>0.02</v>
      </c>
      <c r="M648" s="9">
        <v>10</v>
      </c>
      <c r="N648" s="16">
        <f>M648/F648</f>
        <v>6.6666666666666666E-2</v>
      </c>
      <c r="O648" s="15">
        <f>(G648+I648+K648)*0.3/F648+M648*0.1/F648</f>
        <v>0.14066666666666663</v>
      </c>
      <c r="P648" s="36">
        <f>43000000*(O648*F648)/SUMPRODUCT($F$4:$F$964,$O$4:$O$964)</f>
        <v>9897.988427219143</v>
      </c>
      <c r="Q648" s="36">
        <f>P648/F648</f>
        <v>65.986589514794289</v>
      </c>
      <c r="R648" s="15">
        <f>(0.3*IF(H648&lt;=$H$968,H648*F648,$H$968*F648)+0.3*IF(J648&lt;=$J$968,J648*F648,$J$968*F648)+0.3*IF(L648&lt;$L$968,L648*F648,$L$968*F648)+0.1*IF(N648&lt;$N$968,N648*F648,$N$968*F648))/F648</f>
        <v>0.14066666666666666</v>
      </c>
      <c r="S648" s="37">
        <f>43000000*(R648*F648)/SUMPRODUCT($R$4:$R$964,$F$4:$F$964)</f>
        <v>10169.152912579146</v>
      </c>
      <c r="T648" s="38">
        <f>S648/F648</f>
        <v>67.794352750527636</v>
      </c>
      <c r="U648" s="38">
        <f>43000000*F648/SUM($F$4:$F$964)</f>
        <v>14862.264824821134</v>
      </c>
      <c r="V648" s="38">
        <f t="shared" si="31"/>
        <v>4693.1119122419877</v>
      </c>
      <c r="W648" s="38">
        <f t="shared" si="32"/>
        <v>31.28741274828019</v>
      </c>
    </row>
    <row r="649" spans="1:23" x14ac:dyDescent="0.25">
      <c r="A649" s="7" t="s">
        <v>1389</v>
      </c>
      <c r="B649" s="7" t="s">
        <v>78</v>
      </c>
      <c r="C649" s="7" t="s">
        <v>82</v>
      </c>
      <c r="D649" s="8">
        <v>9420</v>
      </c>
      <c r="E649" s="8" t="s">
        <v>1390</v>
      </c>
      <c r="F649" s="9">
        <v>328</v>
      </c>
      <c r="G649" s="9">
        <v>67</v>
      </c>
      <c r="H649" s="10">
        <f t="shared" si="30"/>
        <v>0.20426829268292682</v>
      </c>
      <c r="I649" s="9">
        <v>65</v>
      </c>
      <c r="J649" s="10">
        <f>I649/F649</f>
        <v>0.19817073170731708</v>
      </c>
      <c r="K649" s="11">
        <v>11</v>
      </c>
      <c r="L649" s="12">
        <f>K649/F649</f>
        <v>3.3536585365853661E-2</v>
      </c>
      <c r="M649" s="9">
        <v>32</v>
      </c>
      <c r="N649" s="16">
        <f>M649/F649</f>
        <v>9.7560975609756101E-2</v>
      </c>
      <c r="O649" s="15">
        <f>(G649+I649+K649)*0.3/F649+M649*0.1/F649</f>
        <v>0.14054878048780489</v>
      </c>
      <c r="P649" s="36">
        <f>43000000*(O649*F649)/SUMPRODUCT($F$4:$F$964,$O$4:$O$964)</f>
        <v>21625.462867052258</v>
      </c>
      <c r="Q649" s="36">
        <f>P649/F649</f>
        <v>65.93128922881786</v>
      </c>
      <c r="R649" s="15">
        <f>(0.3*IF(H649&lt;=$H$968,H649*F649,$H$968*F649)+0.3*IF(J649&lt;=$J$968,J649*F649,$J$968*F649)+0.3*IF(L649&lt;$L$968,L649*F649,$L$968*F649)+0.1*IF(N649&lt;$N$968,N649*F649,$N$968*F649))/F649</f>
        <v>0.14054878048780486</v>
      </c>
      <c r="S649" s="37">
        <f>43000000*(R649*F649)/SUMPRODUCT($R$4:$R$964,$F$4:$F$964)</f>
        <v>22217.91228767292</v>
      </c>
      <c r="T649" s="38">
        <f>S649/F649</f>
        <v>67.737537462417436</v>
      </c>
      <c r="U649" s="38">
        <f>43000000*F649/SUM($F$4:$F$964)</f>
        <v>32498.81908360888</v>
      </c>
      <c r="V649" s="38">
        <f t="shared" si="31"/>
        <v>10280.90679593596</v>
      </c>
      <c r="W649" s="38">
        <f t="shared" si="32"/>
        <v>31.34422803639039</v>
      </c>
    </row>
    <row r="650" spans="1:23" x14ac:dyDescent="0.25">
      <c r="A650" s="7" t="s">
        <v>1391</v>
      </c>
      <c r="B650" s="7" t="s">
        <v>969</v>
      </c>
      <c r="C650" s="7" t="s">
        <v>970</v>
      </c>
      <c r="D650" s="8">
        <v>8400</v>
      </c>
      <c r="E650" s="8" t="s">
        <v>273</v>
      </c>
      <c r="F650" s="9">
        <v>336</v>
      </c>
      <c r="G650" s="9">
        <v>37</v>
      </c>
      <c r="H650" s="10">
        <f t="shared" si="30"/>
        <v>0.11011904761904762</v>
      </c>
      <c r="I650" s="9">
        <v>77</v>
      </c>
      <c r="J650" s="10">
        <f>I650/F650</f>
        <v>0.22916666666666666</v>
      </c>
      <c r="K650" s="11">
        <v>20</v>
      </c>
      <c r="L650" s="12">
        <f>K650/F650</f>
        <v>5.9523809523809521E-2</v>
      </c>
      <c r="M650" s="9">
        <v>70</v>
      </c>
      <c r="N650" s="16">
        <f>M650/F650</f>
        <v>0.20833333333333334</v>
      </c>
      <c r="O650" s="15">
        <f>(G650+I650+K650)*0.3/F650+M650*0.1/F650</f>
        <v>0.14047619047619048</v>
      </c>
      <c r="P650" s="36">
        <f>43000000*(O650*F650)/SUMPRODUCT($F$4:$F$964,$O$4:$O$964)</f>
        <v>22141.471742404916</v>
      </c>
      <c r="Q650" s="36">
        <f>P650/F650</f>
        <v>65.897237328586058</v>
      </c>
      <c r="R650" s="15">
        <f>(0.3*IF(H650&lt;=$H$968,H650*F650,$H$968*F650)+0.3*IF(J650&lt;=$J$968,J650*F650,$J$968*F650)+0.3*IF(L650&lt;$L$968,L650*F650,$L$968*F650)+0.1*IF(N650&lt;$N$968,N650*F650,$N$968*F650))/F650</f>
        <v>0.14047619047619048</v>
      </c>
      <c r="S650" s="37">
        <f>43000000*(R650*F650)/SUMPRODUCT($R$4:$R$964,$F$4:$F$964)</f>
        <v>22748.057700177051</v>
      </c>
      <c r="T650" s="38">
        <f>S650/F650</f>
        <v>67.70255267909836</v>
      </c>
      <c r="U650" s="38">
        <f>43000000*F650/SUM($F$4:$F$964)</f>
        <v>33291.473207599338</v>
      </c>
      <c r="V650" s="38">
        <f t="shared" si="31"/>
        <v>10543.415507422287</v>
      </c>
      <c r="W650" s="38">
        <f t="shared" si="32"/>
        <v>31.379212819709466</v>
      </c>
    </row>
    <row r="651" spans="1:23" x14ac:dyDescent="0.25">
      <c r="A651" s="7" t="s">
        <v>1392</v>
      </c>
      <c r="B651" s="7" t="s">
        <v>1393</v>
      </c>
      <c r="C651" s="7" t="s">
        <v>40</v>
      </c>
      <c r="D651" s="20">
        <v>2400</v>
      </c>
      <c r="E651" s="20" t="s">
        <v>531</v>
      </c>
      <c r="F651" s="9">
        <v>134</v>
      </c>
      <c r="G651" s="9">
        <v>22</v>
      </c>
      <c r="H651" s="10">
        <f t="shared" si="30"/>
        <v>0.16417910447761194</v>
      </c>
      <c r="I651" s="9">
        <v>30</v>
      </c>
      <c r="J651" s="10">
        <f>I651/F651</f>
        <v>0.22388059701492538</v>
      </c>
      <c r="K651" s="11">
        <v>6</v>
      </c>
      <c r="L651" s="12">
        <f>K651/F651</f>
        <v>4.4776119402985072E-2</v>
      </c>
      <c r="M651" s="9">
        <v>14</v>
      </c>
      <c r="N651" s="16">
        <f>M651/F651</f>
        <v>0.1044776119402985</v>
      </c>
      <c r="O651" s="15">
        <f>(G651+I651+K651)*0.3/F651+M651*0.1/F651</f>
        <v>0.14029850746268654</v>
      </c>
      <c r="P651" s="36">
        <f>43000000*(O651*F651)/SUMPRODUCT($F$4:$F$964,$O$4:$O$964)</f>
        <v>8819.0607787544977</v>
      </c>
      <c r="Q651" s="36">
        <f>P651/F651</f>
        <v>65.813886408615659</v>
      </c>
      <c r="R651" s="15">
        <f>(0.3*IF(H651&lt;=$H$968,H651*F651,$H$968*F651)+0.3*IF(J651&lt;=$J$968,J651*F651,$J$968*F651)+0.3*IF(L651&lt;$L$968,L651*F651,$L$968*F651)+0.1*IF(N651&lt;$N$968,N651*F651,$N$968*F651))/F651</f>
        <v>0.14029850746268654</v>
      </c>
      <c r="S651" s="37">
        <f>43000000*(R651*F651)/SUMPRODUCT($R$4:$R$964,$F$4:$F$964)</f>
        <v>9060.6670500705186</v>
      </c>
      <c r="T651" s="38">
        <f>S651/F651</f>
        <v>67.616918284108351</v>
      </c>
      <c r="U651" s="38">
        <f>43000000*F651/SUM($F$4:$F$964)</f>
        <v>13276.956576840214</v>
      </c>
      <c r="V651" s="38">
        <f t="shared" si="31"/>
        <v>4216.2895267696949</v>
      </c>
      <c r="W651" s="38">
        <f t="shared" si="32"/>
        <v>31.464847214699475</v>
      </c>
    </row>
    <row r="652" spans="1:23" x14ac:dyDescent="0.25">
      <c r="A652" s="7" t="s">
        <v>1394</v>
      </c>
      <c r="B652" s="7" t="s">
        <v>1336</v>
      </c>
      <c r="C652" s="7" t="s">
        <v>135</v>
      </c>
      <c r="D652" s="20">
        <v>2550</v>
      </c>
      <c r="E652" s="20" t="s">
        <v>696</v>
      </c>
      <c r="F652" s="9">
        <v>127</v>
      </c>
      <c r="G652" s="9">
        <v>13</v>
      </c>
      <c r="H652" s="10">
        <f t="shared" si="30"/>
        <v>0.10236220472440945</v>
      </c>
      <c r="I652" s="9">
        <v>31</v>
      </c>
      <c r="J652" s="10">
        <f>I652/F652</f>
        <v>0.24409448818897639</v>
      </c>
      <c r="K652" s="11">
        <v>6</v>
      </c>
      <c r="L652" s="12">
        <f>K652/F652</f>
        <v>4.7244094488188976E-2</v>
      </c>
      <c r="M652" s="9">
        <v>28</v>
      </c>
      <c r="N652" s="16">
        <f>M652/F652</f>
        <v>0.22047244094488189</v>
      </c>
      <c r="O652" s="15">
        <f>(G652+I652+K652)*0.3/F652+M652*0.1/F652</f>
        <v>0.14015748031496064</v>
      </c>
      <c r="P652" s="36">
        <f>43000000*(O652*F652)/SUMPRODUCT($F$4:$F$964,$O$4:$O$964)</f>
        <v>8349.9618011611747</v>
      </c>
      <c r="Q652" s="36">
        <f>P652/F652</f>
        <v>65.747730717804529</v>
      </c>
      <c r="R652" s="15">
        <f>(0.3*IF(H652&lt;=$H$968,H652*F652,$H$968*F652)+0.3*IF(J652&lt;=$J$968,J652*F652,$J$968*F652)+0.3*IF(L652&lt;$L$968,L652*F652,$L$968*F652)+0.1*IF(N652&lt;$N$968,N652*F652,$N$968*F652))/F652</f>
        <v>0.14015748031496064</v>
      </c>
      <c r="S652" s="37">
        <f>43000000*(R652*F652)/SUMPRODUCT($R$4:$R$964,$F$4:$F$964)</f>
        <v>8578.7166750667693</v>
      </c>
      <c r="T652" s="38">
        <f>S652/F652</f>
        <v>67.548950197376129</v>
      </c>
      <c r="U652" s="38">
        <f>43000000*F652/SUM($F$4:$F$964)</f>
        <v>12583.384218348561</v>
      </c>
      <c r="V652" s="38">
        <f t="shared" si="31"/>
        <v>4004.6675432817919</v>
      </c>
      <c r="W652" s="38">
        <f t="shared" si="32"/>
        <v>31.532815301431697</v>
      </c>
    </row>
    <row r="653" spans="1:23" x14ac:dyDescent="0.25">
      <c r="A653" s="7" t="s">
        <v>1395</v>
      </c>
      <c r="B653" s="7" t="s">
        <v>1396</v>
      </c>
      <c r="C653" s="7" t="s">
        <v>105</v>
      </c>
      <c r="D653" s="8">
        <v>3500</v>
      </c>
      <c r="E653" s="8" t="s">
        <v>380</v>
      </c>
      <c r="F653" s="9">
        <v>562</v>
      </c>
      <c r="G653" s="9">
        <v>80</v>
      </c>
      <c r="H653" s="10">
        <f t="shared" si="30"/>
        <v>0.14234875444839859</v>
      </c>
      <c r="I653" s="9">
        <v>144</v>
      </c>
      <c r="J653" s="10">
        <f>I653/F653</f>
        <v>0.25622775800711745</v>
      </c>
      <c r="K653" s="11">
        <v>9</v>
      </c>
      <c r="L653" s="12">
        <f>K653/F653</f>
        <v>1.601423487544484E-2</v>
      </c>
      <c r="M653" s="9">
        <v>88</v>
      </c>
      <c r="N653" s="16">
        <f>M653/F653</f>
        <v>0.15658362989323843</v>
      </c>
      <c r="O653" s="15">
        <f>(G653+I653+K653)*0.3/F653+M653*0.1/F653</f>
        <v>0.14003558718861209</v>
      </c>
      <c r="P653" s="36">
        <f>43000000*(O653*F653)/SUMPRODUCT($F$4:$F$964,$O$4:$O$964)</f>
        <v>36918.089536594627</v>
      </c>
      <c r="Q653" s="36">
        <f>P653/F653</f>
        <v>65.690550776858771</v>
      </c>
      <c r="R653" s="15">
        <f>(0.3*IF(H653&lt;=$H$968,H653*F653,$H$968*F653)+0.3*IF(J653&lt;=$J$968,J653*F653,$J$968*F653)+0.3*IF(L653&lt;$L$968,L653*F653,$L$968*F653)+0.1*IF(N653&lt;$N$968,N653*F653,$N$968*F653))/F653</f>
        <v>0.14003558718861212</v>
      </c>
      <c r="S653" s="37">
        <f>43000000*(R653*F653)/SUMPRODUCT($R$4:$R$964,$F$4:$F$964)</f>
        <v>37929.494512795209</v>
      </c>
      <c r="T653" s="38">
        <f>S653/F653</f>
        <v>67.490203759422073</v>
      </c>
      <c r="U653" s="38">
        <f>43000000*F653/SUM($F$4:$F$964)</f>
        <v>55683.952210329851</v>
      </c>
      <c r="V653" s="38">
        <f t="shared" si="31"/>
        <v>17754.457697534643</v>
      </c>
      <c r="W653" s="38">
        <f t="shared" si="32"/>
        <v>31.591561739385753</v>
      </c>
    </row>
    <row r="654" spans="1:23" x14ac:dyDescent="0.25">
      <c r="A654" s="7" t="s">
        <v>1397</v>
      </c>
      <c r="B654" s="7" t="s">
        <v>1134</v>
      </c>
      <c r="C654" s="7" t="s">
        <v>423</v>
      </c>
      <c r="D654" s="8">
        <v>9000</v>
      </c>
      <c r="E654" s="8" t="s">
        <v>66</v>
      </c>
      <c r="F654" s="9">
        <v>1111</v>
      </c>
      <c r="G654" s="9">
        <v>116</v>
      </c>
      <c r="H654" s="10">
        <f t="shared" si="30"/>
        <v>0.10441044104410441</v>
      </c>
      <c r="I654" s="9">
        <v>212</v>
      </c>
      <c r="J654" s="10">
        <f>I654/F654</f>
        <v>0.19081908190819083</v>
      </c>
      <c r="K654" s="11">
        <v>86</v>
      </c>
      <c r="L654" s="12">
        <f>K654/F654</f>
        <v>7.7407740774077402E-2</v>
      </c>
      <c r="M654" s="9">
        <v>313</v>
      </c>
      <c r="N654" s="16">
        <f>M654/F654</f>
        <v>0.28172817281728174</v>
      </c>
      <c r="O654" s="15">
        <f>(G654+I654+K654)*0.3/F654+M654*0.1/F654</f>
        <v>0.13996399639963997</v>
      </c>
      <c r="P654" s="36">
        <f>43000000*(O654*F654)/SUMPRODUCT($F$4:$F$964,$O$4:$O$964)</f>
        <v>72944.891015761954</v>
      </c>
      <c r="Q654" s="36">
        <f>P654/F654</f>
        <v>65.65696761094685</v>
      </c>
      <c r="R654" s="15">
        <f>(0.3*IF(H654&lt;=$H$968,H654*F654,$H$968*F654)+0.3*IF(J654&lt;=$J$968,J654*F654,$J$968*F654)+0.3*IF(L654&lt;$L$968,L654*F654,$L$968*F654)+0.1*IF(N654&lt;$N$968,N654*F654,$N$968*F654))/F654</f>
        <v>0.13996399639963997</v>
      </c>
      <c r="S654" s="37">
        <f>43000000*(R654*F654)/SUMPRODUCT($R$4:$R$964,$F$4:$F$964)</f>
        <v>74943.283313083288</v>
      </c>
      <c r="T654" s="38">
        <f>S654/F654</f>
        <v>67.455700551830148</v>
      </c>
      <c r="U654" s="38">
        <f>43000000*F654/SUM($F$4:$F$964)</f>
        <v>110079.8414691752</v>
      </c>
      <c r="V654" s="38">
        <f t="shared" si="31"/>
        <v>35136.558156091909</v>
      </c>
      <c r="W654" s="38">
        <f t="shared" si="32"/>
        <v>31.626064946977678</v>
      </c>
    </row>
    <row r="655" spans="1:23" x14ac:dyDescent="0.25">
      <c r="A655" s="7" t="s">
        <v>694</v>
      </c>
      <c r="B655" s="7" t="s">
        <v>1398</v>
      </c>
      <c r="C655" s="7" t="s">
        <v>1399</v>
      </c>
      <c r="D655" s="8">
        <v>2240</v>
      </c>
      <c r="E655" s="8" t="s">
        <v>1400</v>
      </c>
      <c r="F655" s="9">
        <v>651</v>
      </c>
      <c r="G655" s="9">
        <v>130</v>
      </c>
      <c r="H655" s="10">
        <f t="shared" si="30"/>
        <v>0.19969278033794163</v>
      </c>
      <c r="I655" s="9">
        <v>145</v>
      </c>
      <c r="J655" s="10">
        <f>I655/F655</f>
        <v>0.2227342549923195</v>
      </c>
      <c r="K655" s="11">
        <v>9</v>
      </c>
      <c r="L655" s="12">
        <f>K655/F655</f>
        <v>1.3824884792626729E-2</v>
      </c>
      <c r="M655" s="9">
        <v>59</v>
      </c>
      <c r="N655" s="16">
        <f>M655/F655</f>
        <v>9.0629800307219663E-2</v>
      </c>
      <c r="O655" s="15">
        <f>(G655+I655+K655)*0.3/F655+M655*0.1/F655</f>
        <v>0.13993855606758834</v>
      </c>
      <c r="P655" s="36">
        <f>43000000*(O655*F655)/SUMPRODUCT($F$4:$F$964,$O$4:$O$964)</f>
        <v>42734.916858751865</v>
      </c>
      <c r="Q655" s="36">
        <f>P655/F655</f>
        <v>65.645033577191811</v>
      </c>
      <c r="R655" s="15">
        <f>(0.3*IF(H655&lt;=$H$968,H655*F655,$H$968*F655)+0.3*IF(J655&lt;=$J$968,J655*F655,$J$968*F655)+0.3*IF(L655&lt;$L$968,L655*F655,$L$968*F655)+0.1*IF(N655&lt;$N$968,N655*F655,$N$968*F655))/F655</f>
        <v>0.13993855606758834</v>
      </c>
      <c r="S655" s="37">
        <f>43000000*(R655*F655)/SUMPRODUCT($R$4:$R$964,$F$4:$F$964)</f>
        <v>43905.679162841727</v>
      </c>
      <c r="T655" s="38">
        <f>S655/F655</f>
        <v>67.443439574257638</v>
      </c>
      <c r="U655" s="38">
        <f>43000000*F655/SUM($F$4:$F$964)</f>
        <v>64502.229339723723</v>
      </c>
      <c r="V655" s="38">
        <f t="shared" si="31"/>
        <v>20596.550176881996</v>
      </c>
      <c r="W655" s="38">
        <f t="shared" si="32"/>
        <v>31.638325924550188</v>
      </c>
    </row>
    <row r="656" spans="1:23" x14ac:dyDescent="0.25">
      <c r="A656" s="7" t="s">
        <v>1401</v>
      </c>
      <c r="B656" s="7" t="s">
        <v>1286</v>
      </c>
      <c r="C656" s="7" t="s">
        <v>1281</v>
      </c>
      <c r="D656" s="8">
        <v>9230</v>
      </c>
      <c r="E656" s="8" t="s">
        <v>415</v>
      </c>
      <c r="F656" s="9">
        <v>361</v>
      </c>
      <c r="G656" s="9">
        <v>73</v>
      </c>
      <c r="H656" s="10">
        <f t="shared" si="30"/>
        <v>0.20221606648199447</v>
      </c>
      <c r="I656" s="9">
        <v>81</v>
      </c>
      <c r="J656" s="10">
        <f>I656/F656</f>
        <v>0.22437673130193905</v>
      </c>
      <c r="K656" s="11">
        <v>2</v>
      </c>
      <c r="L656" s="12">
        <f>K656/F656</f>
        <v>5.5401662049861496E-3</v>
      </c>
      <c r="M656" s="9">
        <v>37</v>
      </c>
      <c r="N656" s="16">
        <f>M656/F656</f>
        <v>0.10249307479224377</v>
      </c>
      <c r="O656" s="15">
        <f>(G656+I656+K656)*0.3/F656+M656*0.1/F656</f>
        <v>0.13988919667590027</v>
      </c>
      <c r="P656" s="36">
        <f>43000000*(O656*F656)/SUMPRODUCT($F$4:$F$964,$O$4:$O$964)</f>
        <v>23689.498368462886</v>
      </c>
      <c r="Q656" s="36">
        <f>P656/F656</f>
        <v>65.621879137016307</v>
      </c>
      <c r="R656" s="15">
        <f>(0.3*IF(H656&lt;=$H$968,H656*F656,$H$968*F656)+0.3*IF(J656&lt;=$J$968,J656*F656,$J$968*F656)+0.3*IF(L656&lt;$L$968,L656*F656,$L$968*F656)+0.1*IF(N656&lt;$N$968,N656*F656,$N$968*F656))/F656</f>
        <v>0.1398891966759003</v>
      </c>
      <c r="S656" s="37">
        <f>43000000*(R656*F656)/SUMPRODUCT($R$4:$R$964,$F$4:$F$964)</f>
        <v>24338.493937689433</v>
      </c>
      <c r="T656" s="38">
        <f>S656/F656</f>
        <v>67.419650796923634</v>
      </c>
      <c r="U656" s="38">
        <f>43000000*F656/SUM($F$4:$F$964)</f>
        <v>35768.517345069529</v>
      </c>
      <c r="V656" s="38">
        <f t="shared" si="31"/>
        <v>11430.023407380097</v>
      </c>
      <c r="W656" s="38">
        <f t="shared" si="32"/>
        <v>31.662114701884192</v>
      </c>
    </row>
    <row r="657" spans="1:23" x14ac:dyDescent="0.25">
      <c r="A657" s="7" t="s">
        <v>1402</v>
      </c>
      <c r="B657" s="7" t="s">
        <v>1403</v>
      </c>
      <c r="C657" s="7" t="s">
        <v>330</v>
      </c>
      <c r="D657" s="8">
        <v>9000</v>
      </c>
      <c r="E657" s="8" t="s">
        <v>66</v>
      </c>
      <c r="F657" s="9">
        <v>134</v>
      </c>
      <c r="G657" s="9">
        <v>19</v>
      </c>
      <c r="H657" s="10">
        <f t="shared" si="30"/>
        <v>0.1417910447761194</v>
      </c>
      <c r="I657" s="9">
        <v>23</v>
      </c>
      <c r="J657" s="10">
        <f>I657/F657</f>
        <v>0.17164179104477612</v>
      </c>
      <c r="K657" s="11">
        <v>8</v>
      </c>
      <c r="L657" s="12">
        <f>K657/F657</f>
        <v>5.9701492537313432E-2</v>
      </c>
      <c r="M657" s="9">
        <v>37</v>
      </c>
      <c r="N657" s="16">
        <f>M657/F657</f>
        <v>0.27611940298507465</v>
      </c>
      <c r="O657" s="15">
        <f>(G657+I657+K657)*0.3/F657+M657*0.1/F657</f>
        <v>0.13955223880597015</v>
      </c>
      <c r="P657" s="36">
        <f>43000000*(O657*F657)/SUMPRODUCT($F$4:$F$964,$O$4:$O$964)</f>
        <v>8772.1508809951665</v>
      </c>
      <c r="Q657" s="36">
        <f>P657/F657</f>
        <v>65.463812544740051</v>
      </c>
      <c r="R657" s="15">
        <f>(0.3*IF(H657&lt;=$H$968,H657*F657,$H$968*F657)+0.3*IF(J657&lt;=$J$968,J657*F657,$J$968*F657)+0.3*IF(L657&lt;$L$968,L657*F657,$L$968*F657)+0.1*IF(N657&lt;$N$968,N657*F657,$N$968*F657))/F657</f>
        <v>0.13955223880597015</v>
      </c>
      <c r="S657" s="37">
        <f>43000000*(R657*F657)/SUMPRODUCT($R$4:$R$964,$F$4:$F$964)</f>
        <v>9012.4720125701442</v>
      </c>
      <c r="T657" s="38">
        <f>S657/F657</f>
        <v>67.257253825150329</v>
      </c>
      <c r="U657" s="38">
        <f>43000000*F657/SUM($F$4:$F$964)</f>
        <v>13276.956576840214</v>
      </c>
      <c r="V657" s="38">
        <f t="shared" si="31"/>
        <v>4264.4845642700693</v>
      </c>
      <c r="W657" s="38">
        <f t="shared" si="32"/>
        <v>31.824511673657497</v>
      </c>
    </row>
    <row r="658" spans="1:23" x14ac:dyDescent="0.25">
      <c r="A658" s="7" t="s">
        <v>1404</v>
      </c>
      <c r="B658" s="7" t="s">
        <v>1405</v>
      </c>
      <c r="C658" s="7" t="s">
        <v>327</v>
      </c>
      <c r="D658" s="8">
        <v>2260</v>
      </c>
      <c r="E658" s="8" t="s">
        <v>941</v>
      </c>
      <c r="F658" s="9">
        <v>669</v>
      </c>
      <c r="G658" s="9">
        <v>149</v>
      </c>
      <c r="H658" s="10">
        <f t="shared" si="30"/>
        <v>0.22272047832585951</v>
      </c>
      <c r="I658" s="9">
        <v>144</v>
      </c>
      <c r="J658" s="10">
        <f>I658/F658</f>
        <v>0.21524663677130046</v>
      </c>
      <c r="K658" s="11">
        <v>13</v>
      </c>
      <c r="L658" s="12">
        <f>K658/F658</f>
        <v>1.9431988041853511E-2</v>
      </c>
      <c r="M658" s="9">
        <v>13</v>
      </c>
      <c r="N658" s="16">
        <f>M658/F658</f>
        <v>1.9431988041853511E-2</v>
      </c>
      <c r="O658" s="15">
        <f>(G658+I658+K658)*0.3/F658+M658*0.1/F658</f>
        <v>0.1391629297458894</v>
      </c>
      <c r="P658" s="36">
        <f>43000000*(O658*F658)/SUMPRODUCT($F$4:$F$964,$O$4:$O$964)</f>
        <v>43673.114813938511</v>
      </c>
      <c r="Q658" s="36">
        <f>P658/F658</f>
        <v>65.281188062688358</v>
      </c>
      <c r="R658" s="15">
        <f>(0.3*IF(H658&lt;=$H$968,H658*F658,$H$968*F658)+0.3*IF(J658&lt;=$J$968,J658*F658,$J$968*F658)+0.3*IF(L658&lt;$L$968,L658*F658,$L$968*F658)+0.1*IF(N658&lt;$N$968,N658*F658,$N$968*F658))/F658</f>
        <v>0.13916292974588937</v>
      </c>
      <c r="S658" s="37">
        <f>43000000*(R658*F658)/SUMPRODUCT($R$4:$R$964,$F$4:$F$964)</f>
        <v>44869.579912849214</v>
      </c>
      <c r="T658" s="38">
        <f>S658/F658</f>
        <v>67.06962617765204</v>
      </c>
      <c r="U658" s="38">
        <f>43000000*F658/SUM($F$4:$F$964)</f>
        <v>66285.701118702258</v>
      </c>
      <c r="V658" s="38">
        <f t="shared" si="31"/>
        <v>21416.121205853044</v>
      </c>
      <c r="W658" s="38">
        <f t="shared" si="32"/>
        <v>32.012139321155786</v>
      </c>
    </row>
    <row r="659" spans="1:23" x14ac:dyDescent="0.25">
      <c r="A659" s="7" t="s">
        <v>1406</v>
      </c>
      <c r="B659" s="7" t="s">
        <v>1071</v>
      </c>
      <c r="C659" s="7" t="s">
        <v>82</v>
      </c>
      <c r="D659" s="8">
        <v>8870</v>
      </c>
      <c r="E659" s="8" t="s">
        <v>591</v>
      </c>
      <c r="F659" s="9">
        <v>169</v>
      </c>
      <c r="G659" s="9">
        <v>34</v>
      </c>
      <c r="H659" s="10">
        <f t="shared" si="30"/>
        <v>0.20118343195266272</v>
      </c>
      <c r="I659" s="9">
        <v>40</v>
      </c>
      <c r="J659" s="10">
        <f>I659/F659</f>
        <v>0.23668639053254437</v>
      </c>
      <c r="K659" s="11">
        <v>3</v>
      </c>
      <c r="L659" s="12">
        <f>K659/F659</f>
        <v>1.7751479289940829E-2</v>
      </c>
      <c r="M659" s="9">
        <v>4</v>
      </c>
      <c r="N659" s="16">
        <f>M659/F659</f>
        <v>2.3668639053254437E-2</v>
      </c>
      <c r="O659" s="15">
        <f>(G659+I659+K659)*0.3/F659+M659*0.1/F659</f>
        <v>0.13905325443786981</v>
      </c>
      <c r="P659" s="36">
        <f>43000000*(O659*F659)/SUMPRODUCT($F$4:$F$964,$O$4:$O$964)</f>
        <v>11023.825973443123</v>
      </c>
      <c r="Q659" s="36">
        <f>P659/F659</f>
        <v>65.229739487829136</v>
      </c>
      <c r="R659" s="15">
        <f>(0.3*IF(H659&lt;=$H$968,H659*F659,$H$968*F659)+0.3*IF(J659&lt;=$J$968,J659*F659,$J$968*F659)+0.3*IF(L659&lt;$L$968,L659*F659,$L$968*F659)+0.1*IF(N659&lt;$N$968,N659*F659,$N$968*F659))/F659</f>
        <v>0.13905325443786981</v>
      </c>
      <c r="S659" s="37">
        <f>43000000*(R659*F659)/SUMPRODUCT($R$4:$R$964,$F$4:$F$964)</f>
        <v>11325.833812588149</v>
      </c>
      <c r="T659" s="38">
        <f>S659/F659</f>
        <v>67.016768121823361</v>
      </c>
      <c r="U659" s="38">
        <f>43000000*F659/SUM($F$4:$F$964)</f>
        <v>16744.818369298479</v>
      </c>
      <c r="V659" s="38">
        <f t="shared" si="31"/>
        <v>5418.9845567103293</v>
      </c>
      <c r="W659" s="38">
        <f t="shared" si="32"/>
        <v>32.064997376984465</v>
      </c>
    </row>
    <row r="660" spans="1:23" x14ac:dyDescent="0.25">
      <c r="A660" s="7" t="s">
        <v>1407</v>
      </c>
      <c r="B660" s="7" t="s">
        <v>1408</v>
      </c>
      <c r="C660" s="7" t="s">
        <v>126</v>
      </c>
      <c r="D660" s="8">
        <v>8500</v>
      </c>
      <c r="E660" s="8" t="s">
        <v>190</v>
      </c>
      <c r="F660" s="9">
        <v>904</v>
      </c>
      <c r="G660" s="9">
        <v>107</v>
      </c>
      <c r="H660" s="10">
        <f t="shared" si="30"/>
        <v>0.11836283185840708</v>
      </c>
      <c r="I660" s="9">
        <v>179</v>
      </c>
      <c r="J660" s="10">
        <f>I660/F660</f>
        <v>0.19800884955752213</v>
      </c>
      <c r="K660" s="11">
        <v>74</v>
      </c>
      <c r="L660" s="12">
        <f>K660/F660</f>
        <v>8.185840707964602E-2</v>
      </c>
      <c r="M660" s="9">
        <v>172</v>
      </c>
      <c r="N660" s="16">
        <f>M660/F660</f>
        <v>0.19026548672566371</v>
      </c>
      <c r="O660" s="15">
        <f>(G660+I660+K660)*0.3/F660+M660*0.1/F660</f>
        <v>0.13849557522123895</v>
      </c>
      <c r="P660" s="36">
        <f>43000000*(O660*F660)/SUMPRODUCT($F$4:$F$964,$O$4:$O$964)</f>
        <v>58731.191994684232</v>
      </c>
      <c r="Q660" s="36">
        <f>P660/F660</f>
        <v>64.968132737482563</v>
      </c>
      <c r="R660" s="15">
        <f>(0.3*IF(H660&lt;=$H$968,H660*F660,$H$968*F660)+0.3*IF(J660&lt;=$J$968,J660*F660,$J$968*F660)+0.3*IF(L660&lt;$L$968,L660*F660,$L$968*F660)+0.1*IF(N660&lt;$N$968,N660*F660,$N$968*F660))/F660</f>
        <v>0.13849557522123895</v>
      </c>
      <c r="S660" s="37">
        <f>43000000*(R660*F660)/SUMPRODUCT($R$4:$R$964,$F$4:$F$964)</f>
        <v>60340.186950469644</v>
      </c>
      <c r="T660" s="38">
        <f>S660/F660</f>
        <v>66.747994414236331</v>
      </c>
      <c r="U660" s="38">
        <f>43000000*F660/SUM($F$4:$F$964)</f>
        <v>89569.916010922039</v>
      </c>
      <c r="V660" s="38">
        <f t="shared" si="31"/>
        <v>29229.729060452395</v>
      </c>
      <c r="W660" s="38">
        <f t="shared" si="32"/>
        <v>32.333771084571495</v>
      </c>
    </row>
    <row r="661" spans="1:23" x14ac:dyDescent="0.25">
      <c r="A661" s="7" t="s">
        <v>1409</v>
      </c>
      <c r="B661" s="7" t="s">
        <v>1410</v>
      </c>
      <c r="C661" s="7" t="s">
        <v>79</v>
      </c>
      <c r="D661" s="8">
        <v>3000</v>
      </c>
      <c r="E661" s="8" t="s">
        <v>479</v>
      </c>
      <c r="F661" s="9">
        <v>555</v>
      </c>
      <c r="G661" s="9">
        <v>72</v>
      </c>
      <c r="H661" s="10">
        <f t="shared" si="30"/>
        <v>0.12972972972972974</v>
      </c>
      <c r="I661" s="9">
        <v>119</v>
      </c>
      <c r="J661" s="10">
        <f>I661/F661</f>
        <v>0.21441441441441442</v>
      </c>
      <c r="K661" s="11">
        <v>34</v>
      </c>
      <c r="L661" s="12">
        <f>K661/F661</f>
        <v>6.126126126126126E-2</v>
      </c>
      <c r="M661" s="9">
        <v>92</v>
      </c>
      <c r="N661" s="16">
        <f>M661/F661</f>
        <v>0.16576576576576577</v>
      </c>
      <c r="O661" s="15">
        <f>(G661+I661+K661)*0.3/F661+M661*0.1/F661</f>
        <v>0.1381981981981982</v>
      </c>
      <c r="P661" s="36">
        <f>43000000*(O661*F661)/SUMPRODUCT($F$4:$F$964,$O$4:$O$964)</f>
        <v>35979.891581407988</v>
      </c>
      <c r="Q661" s="36">
        <f>P661/F661</f>
        <v>64.828633480014389</v>
      </c>
      <c r="R661" s="15">
        <f>(0.3*IF(H661&lt;=$H$968,H661*F661,$H$968*F661)+0.3*IF(J661&lt;=$J$968,J661*F661,$J$968*F661)+0.3*IF(L661&lt;$L$968,L661*F661,$L$968*F661)+0.1*IF(N661&lt;$N$968,N661*F661,$N$968*F661))/F661</f>
        <v>0.1381981981981982</v>
      </c>
      <c r="S661" s="37">
        <f>43000000*(R661*F661)/SUMPRODUCT($R$4:$R$964,$F$4:$F$964)</f>
        <v>36965.593762787707</v>
      </c>
      <c r="T661" s="38">
        <f>S661/F661</f>
        <v>66.604673446464332</v>
      </c>
      <c r="U661" s="38">
        <f>43000000*F661/SUM($F$4:$F$964)</f>
        <v>54990.379851838195</v>
      </c>
      <c r="V661" s="38">
        <f t="shared" si="31"/>
        <v>18024.786089050489</v>
      </c>
      <c r="W661" s="38">
        <f t="shared" si="32"/>
        <v>32.477092052343494</v>
      </c>
    </row>
    <row r="662" spans="1:23" x14ac:dyDescent="0.25">
      <c r="A662" s="7" t="s">
        <v>1411</v>
      </c>
      <c r="B662" s="7" t="s">
        <v>1412</v>
      </c>
      <c r="C662" s="7" t="s">
        <v>237</v>
      </c>
      <c r="D662" s="8">
        <v>1785</v>
      </c>
      <c r="E662" s="8" t="s">
        <v>1413</v>
      </c>
      <c r="F662" s="9">
        <v>404</v>
      </c>
      <c r="G662" s="9">
        <v>85</v>
      </c>
      <c r="H662" s="10">
        <f t="shared" si="30"/>
        <v>0.21039603960396039</v>
      </c>
      <c r="I662" s="9">
        <v>80</v>
      </c>
      <c r="J662" s="10">
        <f>I662/F662</f>
        <v>0.19801980198019803</v>
      </c>
      <c r="K662" s="11">
        <v>8</v>
      </c>
      <c r="L662" s="12">
        <f>K662/F662</f>
        <v>1.9801980198019802E-2</v>
      </c>
      <c r="M662" s="9">
        <v>39</v>
      </c>
      <c r="N662" s="16">
        <f>M662/F662</f>
        <v>9.6534653465346537E-2</v>
      </c>
      <c r="O662" s="15">
        <f>(G662+I662+K662)*0.3/F662+M662*0.1/F662</f>
        <v>0.13811881188118813</v>
      </c>
      <c r="P662" s="36">
        <f>43000000*(O662*F662)/SUMPRODUCT($F$4:$F$964,$O$4:$O$964)</f>
        <v>26175.722949707506</v>
      </c>
      <c r="Q662" s="36">
        <f>P662/F662</f>
        <v>64.791393439870063</v>
      </c>
      <c r="R662" s="15">
        <f>(0.3*IF(H662&lt;=$H$968,H662*F662,$H$968*F662)+0.3*IF(J662&lt;=$J$968,J662*F662,$J$968*F662)+0.3*IF(L662&lt;$L$968,L662*F662,$L$968*F662)+0.1*IF(N662&lt;$N$968,N662*F662,$N$968*F662))/F662</f>
        <v>0.1381188118811881</v>
      </c>
      <c r="S662" s="37">
        <f>43000000*(R662*F662)/SUMPRODUCT($R$4:$R$964,$F$4:$F$964)</f>
        <v>26892.830925209302</v>
      </c>
      <c r="T662" s="38">
        <f>S662/F662</f>
        <v>66.566413181211146</v>
      </c>
      <c r="U662" s="38">
        <f>43000000*F662/SUM($F$4:$F$964)</f>
        <v>40029.033261518256</v>
      </c>
      <c r="V662" s="38">
        <f t="shared" si="31"/>
        <v>13136.202336308954</v>
      </c>
      <c r="W662" s="38">
        <f t="shared" si="32"/>
        <v>32.51535231759668</v>
      </c>
    </row>
    <row r="663" spans="1:23" x14ac:dyDescent="0.25">
      <c r="A663" s="7" t="s">
        <v>1414</v>
      </c>
      <c r="B663" s="7" t="s">
        <v>1415</v>
      </c>
      <c r="C663" s="7" t="s">
        <v>193</v>
      </c>
      <c r="D663" s="8">
        <v>9930</v>
      </c>
      <c r="E663" s="8" t="s">
        <v>1416</v>
      </c>
      <c r="F663" s="9">
        <v>221</v>
      </c>
      <c r="G663" s="9">
        <v>47</v>
      </c>
      <c r="H663" s="10">
        <f t="shared" si="30"/>
        <v>0.21266968325791855</v>
      </c>
      <c r="I663" s="9">
        <v>47</v>
      </c>
      <c r="J663" s="10">
        <f>I663/F663</f>
        <v>0.21266968325791855</v>
      </c>
      <c r="K663" s="11">
        <v>4</v>
      </c>
      <c r="L663" s="12">
        <f>K663/F663</f>
        <v>1.8099547511312219E-2</v>
      </c>
      <c r="M663" s="9">
        <v>9</v>
      </c>
      <c r="N663" s="16">
        <f>M663/F663</f>
        <v>4.072398190045249E-2</v>
      </c>
      <c r="O663" s="15">
        <f>(G663+I663+K663)*0.3/F663+M663*0.1/F663</f>
        <v>0.13710407239819006</v>
      </c>
      <c r="P663" s="36">
        <f>43000000*(O663*F663)/SUMPRODUCT($F$4:$F$964,$O$4:$O$964)</f>
        <v>14213.699021077733</v>
      </c>
      <c r="Q663" s="36">
        <f>P663/F663</f>
        <v>64.315380185872101</v>
      </c>
      <c r="R663" s="15">
        <f>(0.3*IF(H663&lt;=$H$968,H663*F663,$H$968*F663)+0.3*IF(J663&lt;=$J$968,J663*F663,$J$968*F663)+0.3*IF(L663&lt;$L$968,L663*F663,$L$968*F663)+0.1*IF(N663&lt;$N$968,N663*F663,$N$968*F663))/F663</f>
        <v>0.13710407239819003</v>
      </c>
      <c r="S663" s="37">
        <f>43000000*(R663*F663)/SUMPRODUCT($R$4:$R$964,$F$4:$F$964)</f>
        <v>14603.096362613654</v>
      </c>
      <c r="T663" s="38">
        <f>S663/F663</f>
        <v>66.077359106849116</v>
      </c>
      <c r="U663" s="38">
        <f>43000000*F663/SUM($F$4:$F$964)</f>
        <v>21897.070175236473</v>
      </c>
      <c r="V663" s="38">
        <f t="shared" si="31"/>
        <v>7293.9738126228185</v>
      </c>
      <c r="W663" s="38">
        <f t="shared" si="32"/>
        <v>33.00440639195871</v>
      </c>
    </row>
    <row r="664" spans="1:23" x14ac:dyDescent="0.25">
      <c r="A664" s="7" t="s">
        <v>1417</v>
      </c>
      <c r="B664" s="7" t="s">
        <v>1418</v>
      </c>
      <c r="C664" s="7" t="s">
        <v>60</v>
      </c>
      <c r="D664" s="8">
        <v>9800</v>
      </c>
      <c r="E664" s="8" t="s">
        <v>1261</v>
      </c>
      <c r="F664" s="9">
        <v>781</v>
      </c>
      <c r="G664" s="9">
        <v>138</v>
      </c>
      <c r="H664" s="10">
        <f t="shared" si="30"/>
        <v>0.17669654289372599</v>
      </c>
      <c r="I664" s="9">
        <v>164</v>
      </c>
      <c r="J664" s="10">
        <f>I664/F664</f>
        <v>0.20998719590268886</v>
      </c>
      <c r="K664" s="11">
        <v>39</v>
      </c>
      <c r="L664" s="12">
        <f>K664/F664</f>
        <v>4.9935979513444299E-2</v>
      </c>
      <c r="M664" s="9">
        <v>42</v>
      </c>
      <c r="N664" s="16">
        <f>M664/F664</f>
        <v>5.3777208706786171E-2</v>
      </c>
      <c r="O664" s="15">
        <f>(G664+I664+K664)*0.3/F664+M664*0.1/F664</f>
        <v>0.13636363636363635</v>
      </c>
      <c r="P664" s="36">
        <f>43000000*(O664*F664)/SUMPRODUCT($F$4:$F$964,$O$4:$O$964)</f>
        <v>49959.041113689047</v>
      </c>
      <c r="Q664" s="36">
        <f>P664/F664</f>
        <v>63.96804239908969</v>
      </c>
      <c r="R664" s="15">
        <f>(0.3*IF(H664&lt;=$H$968,H664*F664,$H$968*F664)+0.3*IF(J664&lt;=$J$968,J664*F664,$J$968*F664)+0.3*IF(L664&lt;$L$968,L664*F664,$L$968*F664)+0.1*IF(N664&lt;$N$968,N664*F664,$N$968*F664))/F664</f>
        <v>0.13636363636363635</v>
      </c>
      <c r="S664" s="37">
        <f>43000000*(R664*F664)/SUMPRODUCT($R$4:$R$964,$F$4:$F$964)</f>
        <v>51327.71493789948</v>
      </c>
      <c r="T664" s="38">
        <f>S664/F664</f>
        <v>65.720505682329673</v>
      </c>
      <c r="U664" s="38">
        <f>43000000*F664/SUM($F$4:$F$964)</f>
        <v>77382.858854568709</v>
      </c>
      <c r="V664" s="38">
        <f t="shared" si="31"/>
        <v>26055.143916669229</v>
      </c>
      <c r="W664" s="38">
        <f t="shared" si="32"/>
        <v>33.361259816478153</v>
      </c>
    </row>
    <row r="665" spans="1:23" x14ac:dyDescent="0.25">
      <c r="A665" s="7" t="s">
        <v>1419</v>
      </c>
      <c r="B665" s="7" t="s">
        <v>1420</v>
      </c>
      <c r="C665" s="7" t="s">
        <v>40</v>
      </c>
      <c r="D665" s="8">
        <v>2390</v>
      </c>
      <c r="E665" s="8" t="s">
        <v>1040</v>
      </c>
      <c r="F665" s="9">
        <v>367</v>
      </c>
      <c r="G665" s="9">
        <v>73</v>
      </c>
      <c r="H665" s="10">
        <f t="shared" si="30"/>
        <v>0.1989100817438692</v>
      </c>
      <c r="I665" s="9">
        <v>75</v>
      </c>
      <c r="J665" s="10">
        <f>I665/F665</f>
        <v>0.20435967302452315</v>
      </c>
      <c r="K665" s="11">
        <v>9</v>
      </c>
      <c r="L665" s="12">
        <f>K665/F665</f>
        <v>2.4523160762942781E-2</v>
      </c>
      <c r="M665" s="9">
        <v>29</v>
      </c>
      <c r="N665" s="16">
        <f>M665/F665</f>
        <v>7.901907356948229E-2</v>
      </c>
      <c r="O665" s="15">
        <f>(G665+I665+K665)*0.3/F665+M665*0.1/F665</f>
        <v>0.13623978201634879</v>
      </c>
      <c r="P665" s="36">
        <f>43000000*(O665*F665)/SUMPRODUCT($F$4:$F$964,$O$4:$O$964)</f>
        <v>23454.94887966623</v>
      </c>
      <c r="Q665" s="36">
        <f>P665/F665</f>
        <v>63.909942451406621</v>
      </c>
      <c r="R665" s="15">
        <f>(0.3*IF(H665&lt;=$H$968,H665*F665,$H$968*F665)+0.3*IF(J665&lt;=$J$968,J665*F665,$J$968*F665)+0.3*IF(L665&lt;$L$968,L665*F665,$L$968*F665)+0.1*IF(N665&lt;$N$968,N665*F665,$N$968*F665))/F665</f>
        <v>0.13623978201634879</v>
      </c>
      <c r="S665" s="37">
        <f>43000000*(R665*F665)/SUMPRODUCT($R$4:$R$964,$F$4:$F$964)</f>
        <v>24097.518750187559</v>
      </c>
      <c r="T665" s="38">
        <f>S665/F665</f>
        <v>65.660814033208609</v>
      </c>
      <c r="U665" s="38">
        <f>43000000*F665/SUM($F$4:$F$964)</f>
        <v>36363.007938062372</v>
      </c>
      <c r="V665" s="38">
        <f t="shared" si="31"/>
        <v>12265.489187874813</v>
      </c>
      <c r="W665" s="38">
        <f t="shared" si="32"/>
        <v>33.420951465599217</v>
      </c>
    </row>
    <row r="666" spans="1:23" x14ac:dyDescent="0.25">
      <c r="A666" s="7" t="s">
        <v>1421</v>
      </c>
      <c r="B666" s="7" t="s">
        <v>245</v>
      </c>
      <c r="C666" s="7" t="s">
        <v>315</v>
      </c>
      <c r="D666" s="8">
        <v>9700</v>
      </c>
      <c r="E666" s="8" t="s">
        <v>608</v>
      </c>
      <c r="F666" s="9">
        <v>743</v>
      </c>
      <c r="G666" s="9">
        <v>124</v>
      </c>
      <c r="H666" s="10">
        <f t="shared" si="30"/>
        <v>0.16689098250336473</v>
      </c>
      <c r="I666" s="9">
        <v>176</v>
      </c>
      <c r="J666" s="10">
        <f>I666/F666</f>
        <v>0.23687752355316286</v>
      </c>
      <c r="K666" s="11">
        <v>14</v>
      </c>
      <c r="L666" s="12">
        <f>K666/F666</f>
        <v>1.8842530282637954E-2</v>
      </c>
      <c r="M666" s="9">
        <v>67</v>
      </c>
      <c r="N666" s="16">
        <f>M666/F666</f>
        <v>9.0174966352624494E-2</v>
      </c>
      <c r="O666" s="15">
        <f>(G666+I666+K666)*0.3/F666+M666*0.1/F666</f>
        <v>0.1358008075370121</v>
      </c>
      <c r="P666" s="36">
        <f>43000000*(O666*F666)/SUMPRODUCT($F$4:$F$964,$O$4:$O$964)</f>
        <v>47332.086839166441</v>
      </c>
      <c r="Q666" s="36">
        <f>P666/F666</f>
        <v>63.704019971960214</v>
      </c>
      <c r="R666" s="15">
        <f>(0.3*IF(H666&lt;=$H$968,H666*F666,$H$968*F666)+0.3*IF(J666&lt;=$J$968,J666*F666,$J$968*F666)+0.3*IF(L666&lt;$L$968,L666*F666,$L$968*F666)+0.1*IF(N666&lt;$N$968,N666*F666,$N$968*F666))/F666</f>
        <v>0.13580080753701212</v>
      </c>
      <c r="S666" s="37">
        <f>43000000*(R666*F666)/SUMPRODUCT($R$4:$R$964,$F$4:$F$964)</f>
        <v>48628.792837878478</v>
      </c>
      <c r="T666" s="38">
        <f>S666/F666</f>
        <v>65.449250118275202</v>
      </c>
      <c r="U666" s="38">
        <f>43000000*F666/SUM($F$4:$F$964)</f>
        <v>73617.751765614012</v>
      </c>
      <c r="V666" s="38">
        <f t="shared" si="31"/>
        <v>24988.958927735534</v>
      </c>
      <c r="W666" s="38">
        <f t="shared" si="32"/>
        <v>33.632515380532624</v>
      </c>
    </row>
    <row r="667" spans="1:23" x14ac:dyDescent="0.25">
      <c r="A667" s="7" t="s">
        <v>1422</v>
      </c>
      <c r="B667" s="7" t="s">
        <v>541</v>
      </c>
      <c r="C667" s="7" t="s">
        <v>65</v>
      </c>
      <c r="D667" s="8">
        <v>1785</v>
      </c>
      <c r="E667" s="8" t="s">
        <v>1413</v>
      </c>
      <c r="F667" s="9">
        <v>302</v>
      </c>
      <c r="G667" s="9">
        <v>49</v>
      </c>
      <c r="H667" s="10">
        <f t="shared" si="30"/>
        <v>0.16225165562913907</v>
      </c>
      <c r="I667" s="9">
        <v>57</v>
      </c>
      <c r="J667" s="10">
        <f>I667/F667</f>
        <v>0.18874172185430463</v>
      </c>
      <c r="K667" s="11">
        <v>17</v>
      </c>
      <c r="L667" s="12">
        <f>K667/F667</f>
        <v>5.6291390728476824E-2</v>
      </c>
      <c r="M667" s="9">
        <v>40</v>
      </c>
      <c r="N667" s="16">
        <f>M667/F667</f>
        <v>0.13245033112582782</v>
      </c>
      <c r="O667" s="15">
        <f>(G667+I667+K667)*0.3/F667+M667*0.1/F667</f>
        <v>0.13543046357615893</v>
      </c>
      <c r="P667" s="36">
        <f>43000000*(O667*F667)/SUMPRODUCT($F$4:$F$964,$O$4:$O$964)</f>
        <v>19186.148183566969</v>
      </c>
      <c r="Q667" s="36">
        <f>P667/F667</f>
        <v>63.530291998566121</v>
      </c>
      <c r="R667" s="15">
        <f>(0.3*IF(H667&lt;=$H$968,H667*F667,$H$968*F667)+0.3*IF(J667&lt;=$J$968,J667*F667,$J$968*F667)+0.3*IF(L667&lt;$L$968,L667*F667,$L$968*F667)+0.1*IF(N667&lt;$N$968,N667*F667,$N$968*F667))/F667</f>
        <v>0.13543046357615893</v>
      </c>
      <c r="S667" s="37">
        <f>43000000*(R667*F667)/SUMPRODUCT($R$4:$R$964,$F$4:$F$964)</f>
        <v>19711.770337653419</v>
      </c>
      <c r="T667" s="38">
        <f>S667/F667</f>
        <v>65.270762707461657</v>
      </c>
      <c r="U667" s="38">
        <f>43000000*F667/SUM($F$4:$F$964)</f>
        <v>29922.693180639882</v>
      </c>
      <c r="V667" s="38">
        <f t="shared" si="31"/>
        <v>10210.922842986463</v>
      </c>
      <c r="W667" s="38">
        <f t="shared" si="32"/>
        <v>33.811002791346169</v>
      </c>
    </row>
    <row r="668" spans="1:23" x14ac:dyDescent="0.25">
      <c r="A668" s="7" t="s">
        <v>1423</v>
      </c>
      <c r="B668" s="7" t="s">
        <v>1424</v>
      </c>
      <c r="C668" s="7" t="s">
        <v>237</v>
      </c>
      <c r="D668" s="8">
        <v>2930</v>
      </c>
      <c r="E668" s="8" t="s">
        <v>699</v>
      </c>
      <c r="F668" s="9">
        <v>281</v>
      </c>
      <c r="G668" s="9">
        <v>34</v>
      </c>
      <c r="H668" s="10">
        <f t="shared" si="30"/>
        <v>0.12099644128113879</v>
      </c>
      <c r="I668" s="9">
        <v>54</v>
      </c>
      <c r="J668" s="10">
        <f>I668/F668</f>
        <v>0.19217081850533807</v>
      </c>
      <c r="K668" s="11">
        <v>24</v>
      </c>
      <c r="L668" s="12">
        <f>K668/F668</f>
        <v>8.5409252669039148E-2</v>
      </c>
      <c r="M668" s="9">
        <v>43</v>
      </c>
      <c r="N668" s="16">
        <f>M668/F668</f>
        <v>0.15302491103202848</v>
      </c>
      <c r="O668" s="15">
        <f>(G668+I668+K668)*0.3/F668+M668*0.1/F668</f>
        <v>0.13487544483985767</v>
      </c>
      <c r="P668" s="36">
        <f>43000000*(O668*F668)/SUMPRODUCT($F$4:$F$964,$O$4:$O$964)</f>
        <v>17778.851250787</v>
      </c>
      <c r="Q668" s="36">
        <f>P668/F668</f>
        <v>63.269933276822066</v>
      </c>
      <c r="R668" s="15">
        <f>(0.3*IF(H668&lt;=$H$968,H668*F668,$H$968*F668)+0.3*IF(J668&lt;=$J$968,J668*F668,$J$968*F668)+0.3*IF(L668&lt;$L$968,L668*F668,$L$968*F668)+0.1*IF(N668&lt;$N$968,N668*F668,$N$968*F668))/F668</f>
        <v>0.13487544483985761</v>
      </c>
      <c r="S668" s="37">
        <f>43000000*(R668*F668)/SUMPRODUCT($R$4:$R$964,$F$4:$F$964)</f>
        <v>18265.919212642159</v>
      </c>
      <c r="T668" s="38">
        <f>S668/F668</f>
        <v>65.003271219367107</v>
      </c>
      <c r="U668" s="38">
        <f>43000000*F668/SUM($F$4:$F$964)</f>
        <v>27841.976105164926</v>
      </c>
      <c r="V668" s="38">
        <f t="shared" si="31"/>
        <v>9576.0568925227672</v>
      </c>
      <c r="W668" s="38">
        <f t="shared" si="32"/>
        <v>34.078494279440719</v>
      </c>
    </row>
    <row r="669" spans="1:23" x14ac:dyDescent="0.25">
      <c r="A669" s="7" t="s">
        <v>1425</v>
      </c>
      <c r="B669" s="7" t="s">
        <v>892</v>
      </c>
      <c r="C669" s="7" t="s">
        <v>279</v>
      </c>
      <c r="D669" s="8">
        <v>8610</v>
      </c>
      <c r="E669" s="8" t="s">
        <v>893</v>
      </c>
      <c r="F669" s="9">
        <v>167</v>
      </c>
      <c r="G669" s="9">
        <v>31</v>
      </c>
      <c r="H669" s="10">
        <f t="shared" si="30"/>
        <v>0.18562874251497005</v>
      </c>
      <c r="I669" s="9">
        <v>42</v>
      </c>
      <c r="J669" s="10">
        <f>I669/F669</f>
        <v>0.25149700598802394</v>
      </c>
      <c r="K669" s="11">
        <v>1</v>
      </c>
      <c r="L669" s="12">
        <f>K669/F669</f>
        <v>5.9880239520958087E-3</v>
      </c>
      <c r="M669" s="9">
        <v>3</v>
      </c>
      <c r="N669" s="16">
        <f>M669/F669</f>
        <v>1.7964071856287425E-2</v>
      </c>
      <c r="O669" s="15">
        <f>(G669+I669+K669)*0.3/F669+M669*0.1/F669</f>
        <v>0.13473053892215567</v>
      </c>
      <c r="P669" s="36">
        <f>43000000*(O669*F669)/SUMPRODUCT($F$4:$F$964,$O$4:$O$964)</f>
        <v>10554.726995849798</v>
      </c>
      <c r="Q669" s="36">
        <f>P669/F669</f>
        <v>63.201958058980829</v>
      </c>
      <c r="R669" s="15">
        <f>(0.3*IF(H669&lt;=$H$968,H669*F669,$H$968*F669)+0.3*IF(J669&lt;=$J$968,J669*F669,$J$968*F669)+0.3*IF(L669&lt;$L$968,L669*F669,$L$968*F669)+0.1*IF(N669&lt;$N$968,N669*F669,$N$968*F669))/F669</f>
        <v>0.1347305389221557</v>
      </c>
      <c r="S669" s="37">
        <f>43000000*(R669*F669)/SUMPRODUCT($R$4:$R$964,$F$4:$F$964)</f>
        <v>10843.883437584398</v>
      </c>
      <c r="T669" s="38">
        <f>S669/F669</f>
        <v>64.933433757990414</v>
      </c>
      <c r="U669" s="38">
        <f>43000000*F669/SUM($F$4:$F$964)</f>
        <v>16546.654838300863</v>
      </c>
      <c r="V669" s="38">
        <f t="shared" si="31"/>
        <v>5702.771400716465</v>
      </c>
      <c r="W669" s="38">
        <f t="shared" si="32"/>
        <v>34.148331740817412</v>
      </c>
    </row>
    <row r="670" spans="1:23" x14ac:dyDescent="0.25">
      <c r="A670" s="7" t="s">
        <v>1426</v>
      </c>
      <c r="B670" s="7" t="s">
        <v>1427</v>
      </c>
      <c r="C670" s="7" t="s">
        <v>105</v>
      </c>
      <c r="D670" s="8">
        <v>8820</v>
      </c>
      <c r="E670" s="8" t="s">
        <v>890</v>
      </c>
      <c r="F670" s="9">
        <v>302</v>
      </c>
      <c r="G670" s="9">
        <v>36</v>
      </c>
      <c r="H670" s="10">
        <f t="shared" si="30"/>
        <v>0.11920529801324503</v>
      </c>
      <c r="I670" s="9">
        <v>88</v>
      </c>
      <c r="J670" s="10">
        <f>I670/F670</f>
        <v>0.29139072847682118</v>
      </c>
      <c r="K670" s="11">
        <v>5</v>
      </c>
      <c r="L670" s="12">
        <f>K670/F670</f>
        <v>1.6556291390728478E-2</v>
      </c>
      <c r="M670" s="9">
        <v>18</v>
      </c>
      <c r="N670" s="16">
        <f>M670/F670</f>
        <v>5.9602649006622516E-2</v>
      </c>
      <c r="O670" s="15">
        <f>(G670+I670+K670)*0.3/F670+M670*0.1/F670</f>
        <v>0.13410596026490065</v>
      </c>
      <c r="P670" s="36">
        <f>43000000*(O670*F670)/SUMPRODUCT($F$4:$F$964,$O$4:$O$964)</f>
        <v>18998.508592529641</v>
      </c>
      <c r="Q670" s="36">
        <f>P670/F670</f>
        <v>62.908968849435894</v>
      </c>
      <c r="R670" s="15">
        <f>(0.3*IF(H670&lt;=$H$968,H670*F670,$H$968*F670)+0.3*IF(J670&lt;=$J$968,J670*F670,$J$968*F670)+0.3*IF(L670&lt;$L$968,L670*F670,$L$968*F670)+0.1*IF(N670&lt;$N$968,N670*F670,$N$968*F670))/F670</f>
        <v>0.13410596026490063</v>
      </c>
      <c r="S670" s="37">
        <f>43000000*(R670*F670)/SUMPRODUCT($R$4:$R$964,$F$4:$F$964)</f>
        <v>19518.990187651911</v>
      </c>
      <c r="T670" s="38">
        <f>S670/F670</f>
        <v>64.632417839906992</v>
      </c>
      <c r="U670" s="38">
        <f>43000000*F670/SUM($F$4:$F$964)</f>
        <v>29922.693180639882</v>
      </c>
      <c r="V670" s="38">
        <f t="shared" si="31"/>
        <v>10403.702992987972</v>
      </c>
      <c r="W670" s="38">
        <f t="shared" si="32"/>
        <v>34.449347658900834</v>
      </c>
    </row>
    <row r="671" spans="1:23" x14ac:dyDescent="0.25">
      <c r="A671" s="7" t="s">
        <v>1428</v>
      </c>
      <c r="B671" s="7" t="s">
        <v>864</v>
      </c>
      <c r="C671" s="7" t="s">
        <v>193</v>
      </c>
      <c r="D671" s="20">
        <v>3200</v>
      </c>
      <c r="E671" s="20" t="s">
        <v>865</v>
      </c>
      <c r="F671" s="9">
        <v>232</v>
      </c>
      <c r="G671" s="9">
        <v>34</v>
      </c>
      <c r="H671" s="10">
        <f t="shared" si="30"/>
        <v>0.14655172413793102</v>
      </c>
      <c r="I671" s="9">
        <v>57</v>
      </c>
      <c r="J671" s="10">
        <f>I671/F671</f>
        <v>0.24568965517241378</v>
      </c>
      <c r="K671" s="11">
        <v>9</v>
      </c>
      <c r="L671" s="12">
        <f>K671/F671</f>
        <v>3.8793103448275863E-2</v>
      </c>
      <c r="M671" s="9">
        <v>11</v>
      </c>
      <c r="N671" s="16">
        <f>M671/F671</f>
        <v>4.7413793103448273E-2</v>
      </c>
      <c r="O671" s="15">
        <f>(G671+I671+K671)*0.3/F671+M671*0.1/F671</f>
        <v>0.13405172413793104</v>
      </c>
      <c r="P671" s="36">
        <f>43000000*(O671*F671)/SUMPRODUCT($F$4:$F$964,$O$4:$O$964)</f>
        <v>14588.97820315239</v>
      </c>
      <c r="Q671" s="36">
        <f>P671/F671</f>
        <v>62.883526737725816</v>
      </c>
      <c r="R671" s="15">
        <f>(0.3*IF(H671&lt;=$H$968,H671*F671,$H$968*F671)+0.3*IF(J671&lt;=$J$968,J671*F671,$J$968*F671)+0.3*IF(L671&lt;$L$968,L671*F671,$L$968*F671)+0.1*IF(N671&lt;$N$968,N671*F671,$N$968*F671))/F671</f>
        <v>0.13405172413793104</v>
      </c>
      <c r="S671" s="37">
        <f>43000000*(R671*F671)/SUMPRODUCT($R$4:$R$964,$F$4:$F$964)</f>
        <v>14988.656662616659</v>
      </c>
      <c r="T671" s="38">
        <f>S671/F671</f>
        <v>64.606278718175247</v>
      </c>
      <c r="U671" s="38">
        <f>43000000*F671/SUM($F$4:$F$964)</f>
        <v>22986.969595723356</v>
      </c>
      <c r="V671" s="38">
        <f t="shared" si="31"/>
        <v>7998.3129331066975</v>
      </c>
      <c r="W671" s="38">
        <f t="shared" si="32"/>
        <v>34.475486780632579</v>
      </c>
    </row>
    <row r="672" spans="1:23" x14ac:dyDescent="0.25">
      <c r="A672" s="7" t="s">
        <v>1429</v>
      </c>
      <c r="B672" s="7" t="s">
        <v>1430</v>
      </c>
      <c r="C672" s="7" t="s">
        <v>411</v>
      </c>
      <c r="D672" s="8">
        <v>8660</v>
      </c>
      <c r="E672" s="8" t="s">
        <v>367</v>
      </c>
      <c r="F672" s="9">
        <v>529</v>
      </c>
      <c r="G672" s="9">
        <v>55</v>
      </c>
      <c r="H672" s="10">
        <f t="shared" si="30"/>
        <v>0.10396975425330812</v>
      </c>
      <c r="I672" s="9">
        <v>108</v>
      </c>
      <c r="J672" s="10">
        <f>I672/F672</f>
        <v>0.20415879017013233</v>
      </c>
      <c r="K672" s="11">
        <v>30</v>
      </c>
      <c r="L672" s="12">
        <f>K672/F672</f>
        <v>5.6710775047258979E-2</v>
      </c>
      <c r="M672" s="9">
        <v>130</v>
      </c>
      <c r="N672" s="16">
        <f>M672/F672</f>
        <v>0.24574669187145556</v>
      </c>
      <c r="O672" s="15">
        <f>(G672+I672+K672)*0.3/F672+M672*0.1/F672</f>
        <v>0.13402646502835538</v>
      </c>
      <c r="P672" s="36">
        <f>43000000*(O672*F672)/SUMPRODUCT($F$4:$F$964,$O$4:$O$964)</f>
        <v>33259.117511366712</v>
      </c>
      <c r="Q672" s="36">
        <f>P672/F672</f>
        <v>62.871677715248985</v>
      </c>
      <c r="R672" s="15">
        <f>(0.3*IF(H672&lt;=$H$968,H672*F672,$H$968*F672)+0.3*IF(J672&lt;=$J$968,J672*F672,$J$968*F672)+0.3*IF(L672&lt;$L$968,L672*F672,$L$968*F672)+0.1*IF(N672&lt;$N$968,N672*F672,$N$968*F672))/F672</f>
        <v>0.13402646502835538</v>
      </c>
      <c r="S672" s="37">
        <f>43000000*(R672*F672)/SUMPRODUCT($R$4:$R$964,$F$4:$F$964)</f>
        <v>34170.281587765952</v>
      </c>
      <c r="T672" s="38">
        <f>S672/F672</f>
        <v>64.594105080843008</v>
      </c>
      <c r="U672" s="38">
        <f>43000000*F672/SUM($F$4:$F$964)</f>
        <v>52414.253948869198</v>
      </c>
      <c r="V672" s="38">
        <f t="shared" si="31"/>
        <v>18243.972361103246</v>
      </c>
      <c r="W672" s="38">
        <f t="shared" si="32"/>
        <v>34.487660417964818</v>
      </c>
    </row>
    <row r="673" spans="1:23" x14ac:dyDescent="0.25">
      <c r="A673" s="7" t="s">
        <v>1431</v>
      </c>
      <c r="B673" s="7" t="s">
        <v>1432</v>
      </c>
      <c r="C673" s="7" t="s">
        <v>172</v>
      </c>
      <c r="D673" s="8">
        <v>9930</v>
      </c>
      <c r="E673" s="8" t="s">
        <v>1416</v>
      </c>
      <c r="F673" s="9">
        <v>215</v>
      </c>
      <c r="G673" s="9">
        <v>41</v>
      </c>
      <c r="H673" s="10">
        <f t="shared" si="30"/>
        <v>0.19069767441860466</v>
      </c>
      <c r="I673" s="9">
        <v>50</v>
      </c>
      <c r="J673" s="10">
        <f>I673/F673</f>
        <v>0.23255813953488372</v>
      </c>
      <c r="K673" s="11">
        <v>3</v>
      </c>
      <c r="L673" s="12">
        <f>K673/F673</f>
        <v>1.3953488372093023E-2</v>
      </c>
      <c r="M673" s="9">
        <v>6</v>
      </c>
      <c r="N673" s="16">
        <f>M673/F673</f>
        <v>2.7906976744186046E-2</v>
      </c>
      <c r="O673" s="15">
        <f>(G673+I673+K673)*0.3/F673+M673*0.1/F673</f>
        <v>0.13395348837209303</v>
      </c>
      <c r="P673" s="36">
        <f>43000000*(O673*F673)/SUMPRODUCT($F$4:$F$964,$O$4:$O$964)</f>
        <v>13510.050554687745</v>
      </c>
      <c r="Q673" s="36">
        <f>P673/F673</f>
        <v>62.837444440408113</v>
      </c>
      <c r="R673" s="15">
        <f>(0.3*IF(H673&lt;=$H$968,H673*F673,$H$968*F673)+0.3*IF(J673&lt;=$J$968,J673*F673,$J$968*F673)+0.3*IF(L673&lt;$L$968,L673*F673,$L$968*F673)+0.1*IF(N673&lt;$N$968,N673*F673,$N$968*F673))/F673</f>
        <v>0.133953488372093</v>
      </c>
      <c r="S673" s="37">
        <f>43000000*(R673*F673)/SUMPRODUCT($R$4:$R$964,$F$4:$F$964)</f>
        <v>13880.170800108028</v>
      </c>
      <c r="T673" s="38">
        <f>S673/F673</f>
        <v>64.558933953990831</v>
      </c>
      <c r="U673" s="38">
        <f>43000000*F673/SUM($F$4:$F$964)</f>
        <v>21302.579582243627</v>
      </c>
      <c r="V673" s="38">
        <f t="shared" si="31"/>
        <v>7422.4087821355988</v>
      </c>
      <c r="W673" s="38">
        <f t="shared" si="32"/>
        <v>34.522831544816995</v>
      </c>
    </row>
    <row r="674" spans="1:23" x14ac:dyDescent="0.25">
      <c r="A674" s="7" t="s">
        <v>1433</v>
      </c>
      <c r="B674" s="7" t="s">
        <v>1434</v>
      </c>
      <c r="C674" s="7" t="s">
        <v>664</v>
      </c>
      <c r="D674" s="8">
        <v>8000</v>
      </c>
      <c r="E674" s="8" t="s">
        <v>659</v>
      </c>
      <c r="F674" s="9">
        <v>754</v>
      </c>
      <c r="G674" s="9">
        <v>136</v>
      </c>
      <c r="H674" s="10">
        <f t="shared" si="30"/>
        <v>0.18037135278514588</v>
      </c>
      <c r="I674" s="9">
        <v>148</v>
      </c>
      <c r="J674" s="10">
        <f>I674/F674</f>
        <v>0.19628647214854111</v>
      </c>
      <c r="K674" s="11">
        <v>16</v>
      </c>
      <c r="L674" s="12">
        <f>K674/F674</f>
        <v>2.1220159151193633E-2</v>
      </c>
      <c r="M674" s="9">
        <v>110</v>
      </c>
      <c r="N674" s="16">
        <f>M674/F674</f>
        <v>0.14588859416445624</v>
      </c>
      <c r="O674" s="15">
        <f>(G674+I674+K674)*0.3/F674+M674*0.1/F674</f>
        <v>0.1339522546419098</v>
      </c>
      <c r="P674" s="36">
        <f>43000000*(O674*F674)/SUMPRODUCT($F$4:$F$964,$O$4:$O$964)</f>
        <v>47378.996736925757</v>
      </c>
      <c r="Q674" s="36">
        <f>P674/F674</f>
        <v>62.836865698840526</v>
      </c>
      <c r="R674" s="15">
        <f>(0.3*IF(H674&lt;=$H$968,H674*F674,$H$968*F674)+0.3*IF(J674&lt;=$J$968,J674*F674,$J$968*F674)+0.3*IF(L674&lt;$L$968,L674*F674,$L$968*F674)+0.1*IF(N674&lt;$N$968,N674*F674,$N$968*F674))/F674</f>
        <v>0.1339522546419098</v>
      </c>
      <c r="S674" s="37">
        <f>43000000*(R674*F674)/SUMPRODUCT($R$4:$R$964,$F$4:$F$964)</f>
        <v>48676.987875378843</v>
      </c>
      <c r="T674" s="38">
        <f>S674/F674</f>
        <v>64.558339357266377</v>
      </c>
      <c r="U674" s="38">
        <f>43000000*F674/SUM($F$4:$F$964)</f>
        <v>74707.651186100906</v>
      </c>
      <c r="V674" s="38">
        <f t="shared" si="31"/>
        <v>26030.663310722062</v>
      </c>
      <c r="W674" s="38">
        <f t="shared" si="32"/>
        <v>34.523426141541449</v>
      </c>
    </row>
    <row r="675" spans="1:23" x14ac:dyDescent="0.25">
      <c r="A675" s="7" t="s">
        <v>1435</v>
      </c>
      <c r="B675" s="7" t="s">
        <v>905</v>
      </c>
      <c r="C675" s="7" t="s">
        <v>216</v>
      </c>
      <c r="D675" s="8">
        <v>9060</v>
      </c>
      <c r="E675" s="8" t="s">
        <v>628</v>
      </c>
      <c r="F675" s="9">
        <v>458</v>
      </c>
      <c r="G675" s="9">
        <v>63</v>
      </c>
      <c r="H675" s="10">
        <f t="shared" si="30"/>
        <v>0.13755458515283842</v>
      </c>
      <c r="I675" s="9">
        <v>90</v>
      </c>
      <c r="J675" s="10">
        <f>I675/F675</f>
        <v>0.1965065502183406</v>
      </c>
      <c r="K675" s="11">
        <v>8</v>
      </c>
      <c r="L675" s="12">
        <f>K675/F675</f>
        <v>1.7467248908296942E-2</v>
      </c>
      <c r="M675" s="9">
        <v>129</v>
      </c>
      <c r="N675" s="16">
        <f>M675/F675</f>
        <v>0.2816593886462882</v>
      </c>
      <c r="O675" s="15">
        <f>(G675+I675+K675)*0.3/F675+M675*0.1/F675</f>
        <v>0.1336244541484716</v>
      </c>
      <c r="P675" s="36">
        <f>43000000*(O675*F675)/SUMPRODUCT($F$4:$F$964,$O$4:$O$964)</f>
        <v>28708.857428711457</v>
      </c>
      <c r="Q675" s="36">
        <f>P675/F675</f>
        <v>62.6830948225141</v>
      </c>
      <c r="R675" s="15">
        <f>(0.3*IF(H675&lt;=$H$968,H675*F675,$H$968*F675)+0.3*IF(J675&lt;=$J$968,J675*F675,$J$968*F675)+0.3*IF(L675&lt;$L$968,L675*F675,$L$968*F675)+0.1*IF(N675&lt;$N$968,N675*F675,$N$968*F675))/F675</f>
        <v>0.1336244541484716</v>
      </c>
      <c r="S675" s="37">
        <f>43000000*(R675*F675)/SUMPRODUCT($R$4:$R$964,$F$4:$F$964)</f>
        <v>29495.362950229566</v>
      </c>
      <c r="T675" s="38">
        <f>S675/F675</f>
        <v>64.400355786527442</v>
      </c>
      <c r="U675" s="38">
        <f>43000000*F675/SUM($F$4:$F$964)</f>
        <v>45379.448598453862</v>
      </c>
      <c r="V675" s="38">
        <f t="shared" si="31"/>
        <v>15884.085648224296</v>
      </c>
      <c r="W675" s="38">
        <f t="shared" si="32"/>
        <v>34.681409712280384</v>
      </c>
    </row>
    <row r="676" spans="1:23" x14ac:dyDescent="0.25">
      <c r="A676" s="7" t="s">
        <v>1436</v>
      </c>
      <c r="B676" s="7" t="s">
        <v>541</v>
      </c>
      <c r="C676" s="7" t="s">
        <v>168</v>
      </c>
      <c r="D676" s="8">
        <v>3590</v>
      </c>
      <c r="E676" s="8" t="s">
        <v>1299</v>
      </c>
      <c r="F676" s="9">
        <v>603</v>
      </c>
      <c r="G676" s="9">
        <v>109</v>
      </c>
      <c r="H676" s="10">
        <f t="shared" si="30"/>
        <v>0.18076285240464346</v>
      </c>
      <c r="I676" s="9">
        <v>133</v>
      </c>
      <c r="J676" s="10">
        <f>I676/F676</f>
        <v>0.22056384742951907</v>
      </c>
      <c r="K676" s="11">
        <v>11</v>
      </c>
      <c r="L676" s="12">
        <f>K676/F676</f>
        <v>1.824212271973466E-2</v>
      </c>
      <c r="M676" s="9">
        <v>41</v>
      </c>
      <c r="N676" s="16">
        <f>M676/F676</f>
        <v>6.7993366500829183E-2</v>
      </c>
      <c r="O676" s="15">
        <f>(G676+I676+K676)*0.3/F676+M676*0.1/F676</f>
        <v>0.13266998341625205</v>
      </c>
      <c r="P676" s="36">
        <f>43000000*(O676*F676)/SUMPRODUCT($F$4:$F$964,$O$4:$O$964)</f>
        <v>37527.918207465955</v>
      </c>
      <c r="Q676" s="36">
        <f>P676/F676</f>
        <v>62.235353577887153</v>
      </c>
      <c r="R676" s="15">
        <f>(0.3*IF(H676&lt;=$H$968,H676*F676,$H$968*F676)+0.3*IF(J676&lt;=$J$968,J676*F676,$J$968*F676)+0.3*IF(L676&lt;$L$968,L676*F676,$L$968*F676)+0.1*IF(N676&lt;$N$968,N676*F676,$N$968*F676))/F676</f>
        <v>0.13266998341625205</v>
      </c>
      <c r="S676" s="37">
        <f>43000000*(R676*F676)/SUMPRODUCT($R$4:$R$964,$F$4:$F$964)</f>
        <v>38556.030000300081</v>
      </c>
      <c r="T676" s="38">
        <f>S676/F676</f>
        <v>63.940348259204114</v>
      </c>
      <c r="U676" s="38">
        <f>43000000*F676/SUM($F$4:$F$964)</f>
        <v>59746.304595780959</v>
      </c>
      <c r="V676" s="38">
        <f t="shared" si="31"/>
        <v>21190.274595480878</v>
      </c>
      <c r="W676" s="38">
        <f t="shared" si="32"/>
        <v>35.141417239603712</v>
      </c>
    </row>
    <row r="677" spans="1:23" x14ac:dyDescent="0.25">
      <c r="A677" s="7" t="s">
        <v>1437</v>
      </c>
      <c r="B677" s="7" t="s">
        <v>1438</v>
      </c>
      <c r="C677" s="7" t="s">
        <v>624</v>
      </c>
      <c r="D677" s="8">
        <v>9160</v>
      </c>
      <c r="E677" s="8" t="s">
        <v>158</v>
      </c>
      <c r="F677" s="9">
        <v>298</v>
      </c>
      <c r="G677" s="9">
        <v>28</v>
      </c>
      <c r="H677" s="10">
        <f t="shared" si="30"/>
        <v>9.3959731543624164E-2</v>
      </c>
      <c r="I677" s="9">
        <v>64</v>
      </c>
      <c r="J677" s="10">
        <f>I677/F677</f>
        <v>0.21476510067114093</v>
      </c>
      <c r="K677" s="11">
        <v>5</v>
      </c>
      <c r="L677" s="12">
        <f>K677/F677</f>
        <v>1.6778523489932886E-2</v>
      </c>
      <c r="M677" s="9">
        <v>104</v>
      </c>
      <c r="N677" s="16">
        <f>M677/F677</f>
        <v>0.34899328859060402</v>
      </c>
      <c r="O677" s="15">
        <f>(G677+I677+K677)*0.3/F677+M677*0.1/F677</f>
        <v>0.1325503355704698</v>
      </c>
      <c r="P677" s="36">
        <f>43000000*(O677*F677)/SUMPRODUCT($F$4:$F$964,$O$4:$O$964)</f>
        <v>18529.409614936318</v>
      </c>
      <c r="Q677" s="36">
        <f>P677/F677</f>
        <v>62.179226895759456</v>
      </c>
      <c r="R677" s="15">
        <f>(0.3*IF(H677&lt;=$H$968,H677*F677,$H$968*F677)+0.3*IF(J677&lt;=$J$968,J677*F677,$J$968*F677)+0.3*IF(L677&lt;$L$968,L677*F677,$L$968*F677)+0.1*IF(N677&lt;$N$968,N677*F677,$N$968*F677))/F677</f>
        <v>0.1325503355704698</v>
      </c>
      <c r="S677" s="37">
        <f>43000000*(R677*F677)/SUMPRODUCT($R$4:$R$964,$F$4:$F$964)</f>
        <v>19037.039812648167</v>
      </c>
      <c r="T677" s="38">
        <f>S677/F677</f>
        <v>63.88268393506096</v>
      </c>
      <c r="U677" s="38">
        <f>43000000*F677/SUM($F$4:$F$964)</f>
        <v>29526.366118644655</v>
      </c>
      <c r="V677" s="38">
        <f t="shared" si="31"/>
        <v>10489.326305996488</v>
      </c>
      <c r="W677" s="38">
        <f t="shared" si="32"/>
        <v>35.199081563746866</v>
      </c>
    </row>
    <row r="678" spans="1:23" x14ac:dyDescent="0.25">
      <c r="A678" s="7" t="s">
        <v>1439</v>
      </c>
      <c r="B678" s="7" t="s">
        <v>994</v>
      </c>
      <c r="C678" s="7" t="s">
        <v>995</v>
      </c>
      <c r="D678" s="8">
        <v>9900</v>
      </c>
      <c r="E678" s="8" t="s">
        <v>753</v>
      </c>
      <c r="F678" s="9">
        <v>538</v>
      </c>
      <c r="G678" s="9">
        <v>80</v>
      </c>
      <c r="H678" s="10">
        <f t="shared" si="30"/>
        <v>0.14869888475836432</v>
      </c>
      <c r="I678" s="9">
        <v>88</v>
      </c>
      <c r="J678" s="10">
        <f>I678/F678</f>
        <v>0.16356877323420074</v>
      </c>
      <c r="K678" s="11">
        <v>37</v>
      </c>
      <c r="L678" s="12">
        <f>K678/F678</f>
        <v>6.8773234200743494E-2</v>
      </c>
      <c r="M678" s="9">
        <v>98</v>
      </c>
      <c r="N678" s="16">
        <f>M678/F678</f>
        <v>0.18215613382899629</v>
      </c>
      <c r="O678" s="15">
        <f>(G678+I678+K678)*0.3/F678+M678*0.1/F678</f>
        <v>0.13252788104089219</v>
      </c>
      <c r="P678" s="36">
        <f>43000000*(O678*F678)/SUMPRODUCT($F$4:$F$964,$O$4:$O$964)</f>
        <v>33446.757102404037</v>
      </c>
      <c r="Q678" s="36">
        <f>P678/F678</f>
        <v>62.16869349889226</v>
      </c>
      <c r="R678" s="15">
        <f>(0.3*IF(H678&lt;=$H$968,H678*F678,$H$968*F678)+0.3*IF(J678&lt;=$J$968,J678*F678,$J$968*F678)+0.3*IF(L678&lt;$L$968,L678*F678,$L$968*F678)+0.1*IF(N678&lt;$N$968,N678*F678,$N$968*F678))/F678</f>
        <v>0.13252788104089219</v>
      </c>
      <c r="S678" s="37">
        <f>43000000*(R678*F678)/SUMPRODUCT($R$4:$R$964,$F$4:$F$964)</f>
        <v>34363.06173776745</v>
      </c>
      <c r="T678" s="38">
        <f>S678/F678</f>
        <v>63.871861966110501</v>
      </c>
      <c r="U678" s="38">
        <f>43000000*F678/SUM($F$4:$F$964)</f>
        <v>53305.989838358466</v>
      </c>
      <c r="V678" s="38">
        <f t="shared" si="31"/>
        <v>18942.928100591016</v>
      </c>
      <c r="W678" s="38">
        <f t="shared" si="32"/>
        <v>35.209903532697325</v>
      </c>
    </row>
    <row r="679" spans="1:23" x14ac:dyDescent="0.25">
      <c r="A679" s="7" t="s">
        <v>1440</v>
      </c>
      <c r="B679" s="7" t="s">
        <v>1441</v>
      </c>
      <c r="C679" s="7" t="s">
        <v>1442</v>
      </c>
      <c r="D679" s="8">
        <v>3090</v>
      </c>
      <c r="E679" s="8" t="s">
        <v>1121</v>
      </c>
      <c r="F679" s="9">
        <v>891</v>
      </c>
      <c r="G679" s="9">
        <v>90</v>
      </c>
      <c r="H679" s="10">
        <f t="shared" si="30"/>
        <v>0.10101010101010101</v>
      </c>
      <c r="I679" s="9">
        <v>88</v>
      </c>
      <c r="J679" s="10">
        <f>I679/F679</f>
        <v>9.8765432098765427E-2</v>
      </c>
      <c r="K679" s="11">
        <v>167</v>
      </c>
      <c r="L679" s="12">
        <f>K679/F679</f>
        <v>0.18742985409652077</v>
      </c>
      <c r="M679" s="9">
        <v>142</v>
      </c>
      <c r="N679" s="16">
        <f>M679/F679</f>
        <v>0.15937149270482603</v>
      </c>
      <c r="O679" s="15">
        <f>(G679+I679+K679)*0.3/F679+M679*0.1/F679</f>
        <v>0.13209876543209875</v>
      </c>
      <c r="P679" s="36">
        <f>43000000*(O679*F679)/SUMPRODUCT($F$4:$F$964,$O$4:$O$964)</f>
        <v>55212.949662734281</v>
      </c>
      <c r="Q679" s="36">
        <f>P679/F679</f>
        <v>61.967395805537912</v>
      </c>
      <c r="R679" s="15">
        <f>(0.3*IF(H679&lt;=$H$968,H679*F679,$H$968*F679)+0.3*IF(J679&lt;=$J$968,J679*F679,$J$968*F679)+0.3*IF(L679&lt;$L$968,L679*F679,$L$968*F679)+0.1*IF(N679&lt;$N$968,N679*F679,$N$968*F679))/F679</f>
        <v>0.13209876543209878</v>
      </c>
      <c r="S679" s="37">
        <f>43000000*(R679*F679)/SUMPRODUCT($R$4:$R$964,$F$4:$F$964)</f>
        <v>56725.559137941513</v>
      </c>
      <c r="T679" s="38">
        <f>S679/F679</f>
        <v>63.66504953753256</v>
      </c>
      <c r="U679" s="38">
        <f>43000000*F679/SUM($F$4:$F$964)</f>
        <v>88281.853059437533</v>
      </c>
      <c r="V679" s="38">
        <f t="shared" si="31"/>
        <v>31556.293921496021</v>
      </c>
      <c r="W679" s="38">
        <f t="shared" si="32"/>
        <v>35.416715961275266</v>
      </c>
    </row>
    <row r="680" spans="1:23" x14ac:dyDescent="0.25">
      <c r="A680" s="7" t="s">
        <v>1443</v>
      </c>
      <c r="B680" s="7" t="s">
        <v>1405</v>
      </c>
      <c r="C680" s="7" t="s">
        <v>327</v>
      </c>
      <c r="D680" s="8">
        <v>2260</v>
      </c>
      <c r="E680" s="8" t="s">
        <v>941</v>
      </c>
      <c r="F680" s="9">
        <v>373</v>
      </c>
      <c r="G680" s="9">
        <v>80</v>
      </c>
      <c r="H680" s="10">
        <f t="shared" si="30"/>
        <v>0.21447721179624665</v>
      </c>
      <c r="I680" s="9">
        <v>77</v>
      </c>
      <c r="J680" s="10">
        <f>I680/F680</f>
        <v>0.2064343163538874</v>
      </c>
      <c r="K680" s="11">
        <v>6</v>
      </c>
      <c r="L680" s="12">
        <f>K680/F680</f>
        <v>1.6085790884718499E-2</v>
      </c>
      <c r="M680" s="9">
        <v>1</v>
      </c>
      <c r="N680" s="16">
        <f>M680/F680</f>
        <v>2.6809651474530832E-3</v>
      </c>
      <c r="O680" s="15">
        <f>(G680+I680+K680)*0.3/F680+M680*0.1/F680</f>
        <v>0.13136729222520105</v>
      </c>
      <c r="P680" s="36">
        <f>43000000*(O680*F680)/SUMPRODUCT($F$4:$F$964,$O$4:$O$964)</f>
        <v>22985.849902072896</v>
      </c>
      <c r="Q680" s="36">
        <f>P680/F680</f>
        <v>61.624262472045295</v>
      </c>
      <c r="R680" s="15">
        <f>(0.3*IF(H680&lt;=$H$968,H680*F680,$H$968*F680)+0.3*IF(J680&lt;=$J$968,J680*F680,$J$968*F680)+0.3*IF(L680&lt;$L$968,L680*F680,$L$968*F680)+0.1*IF(N680&lt;$N$968,N680*F680,$N$968*F680))/F680</f>
        <v>0.13136729222520105</v>
      </c>
      <c r="S680" s="37">
        <f>43000000*(R680*F680)/SUMPRODUCT($R$4:$R$964,$F$4:$F$964)</f>
        <v>23615.568375183801</v>
      </c>
      <c r="T680" s="38">
        <f>S680/F680</f>
        <v>63.312515751163005</v>
      </c>
      <c r="U680" s="38">
        <f>43000000*F680/SUM($F$4:$F$964)</f>
        <v>36957.498531055222</v>
      </c>
      <c r="V680" s="38">
        <f t="shared" si="31"/>
        <v>13341.930155871421</v>
      </c>
      <c r="W680" s="38">
        <f t="shared" si="32"/>
        <v>35.769249747644821</v>
      </c>
    </row>
    <row r="681" spans="1:23" x14ac:dyDescent="0.25">
      <c r="A681" s="7" t="s">
        <v>1444</v>
      </c>
      <c r="B681" s="7" t="s">
        <v>1445</v>
      </c>
      <c r="C681" s="7" t="s">
        <v>327</v>
      </c>
      <c r="D681" s="8">
        <v>2560</v>
      </c>
      <c r="E681" s="8" t="s">
        <v>1375</v>
      </c>
      <c r="F681" s="9">
        <v>327</v>
      </c>
      <c r="G681" s="9">
        <v>62</v>
      </c>
      <c r="H681" s="10">
        <f t="shared" si="30"/>
        <v>0.18960244648318042</v>
      </c>
      <c r="I681" s="9">
        <v>73</v>
      </c>
      <c r="J681" s="10">
        <f>I681/F681</f>
        <v>0.22324159021406728</v>
      </c>
      <c r="K681" s="11">
        <v>4</v>
      </c>
      <c r="L681" s="12">
        <f>K681/F681</f>
        <v>1.2232415902140673E-2</v>
      </c>
      <c r="M681" s="9">
        <v>11</v>
      </c>
      <c r="N681" s="16">
        <f>M681/F681</f>
        <v>3.3639143730886847E-2</v>
      </c>
      <c r="O681" s="15">
        <f>(G681+I681+K681)*0.3/F681+M681*0.1/F681</f>
        <v>0.13088685015290519</v>
      </c>
      <c r="P681" s="36">
        <f>43000000*(O681*F681)/SUMPRODUCT($F$4:$F$964,$O$4:$O$964)</f>
        <v>20077.436240994284</v>
      </c>
      <c r="Q681" s="36">
        <f>P681/F681</f>
        <v>61.398887587138482</v>
      </c>
      <c r="R681" s="15">
        <f>(0.3*IF(H681&lt;=$H$968,H681*F681,$H$968*F681)+0.3*IF(J681&lt;=$J$968,J681*F681,$J$968*F681)+0.3*IF(L681&lt;$L$968,L681*F681,$L$968*F681)+0.1*IF(N681&lt;$N$968,N681*F681,$N$968*F681))/F681</f>
        <v>0.13088685015290522</v>
      </c>
      <c r="S681" s="37">
        <f>43000000*(R681*F681)/SUMPRODUCT($R$4:$R$964,$F$4:$F$964)</f>
        <v>20627.476050160549</v>
      </c>
      <c r="T681" s="38">
        <f>S681/F681</f>
        <v>63.080966514252445</v>
      </c>
      <c r="U681" s="38">
        <f>43000000*F681/SUM($F$4:$F$964)</f>
        <v>32399.737318110074</v>
      </c>
      <c r="V681" s="38">
        <f t="shared" si="31"/>
        <v>11772.261267949525</v>
      </c>
      <c r="W681" s="38">
        <f t="shared" si="32"/>
        <v>36.000798984555381</v>
      </c>
    </row>
    <row r="682" spans="1:23" x14ac:dyDescent="0.25">
      <c r="A682" s="7" t="s">
        <v>1446</v>
      </c>
      <c r="B682" s="7" t="s">
        <v>521</v>
      </c>
      <c r="C682" s="7" t="s">
        <v>145</v>
      </c>
      <c r="D682" s="8">
        <v>3580</v>
      </c>
      <c r="E682" s="8" t="s">
        <v>371</v>
      </c>
      <c r="F682" s="9">
        <v>365</v>
      </c>
      <c r="G682" s="9">
        <v>38</v>
      </c>
      <c r="H682" s="10">
        <f t="shared" si="30"/>
        <v>0.10410958904109589</v>
      </c>
      <c r="I682" s="9">
        <v>75</v>
      </c>
      <c r="J682" s="10">
        <f>I682/F682</f>
        <v>0.20547945205479451</v>
      </c>
      <c r="K682" s="11">
        <v>26</v>
      </c>
      <c r="L682" s="12">
        <f>K682/F682</f>
        <v>7.1232876712328766E-2</v>
      </c>
      <c r="M682" s="9">
        <v>60</v>
      </c>
      <c r="N682" s="16">
        <f>M682/F682</f>
        <v>0.16438356164383561</v>
      </c>
      <c r="O682" s="15">
        <f>(G682+I682+K682)*0.3/F682+M682*0.1/F682</f>
        <v>0.13068493150684929</v>
      </c>
      <c r="P682" s="36">
        <f>43000000*(O682*F682)/SUMPRODUCT($F$4:$F$964,$O$4:$O$964)</f>
        <v>22376.021231201572</v>
      </c>
      <c r="Q682" s="36">
        <f>P682/F682</f>
        <v>61.304167756716637</v>
      </c>
      <c r="R682" s="15">
        <f>(0.3*IF(H682&lt;=$H$968,H682*F682,$H$968*F682)+0.3*IF(J682&lt;=$J$968,J682*F682,$J$968*F682)+0.3*IF(L682&lt;$L$968,L682*F682,$L$968*F682)+0.1*IF(N682&lt;$N$968,N682*F682,$N$968*F682))/F682</f>
        <v>0.13068493150684932</v>
      </c>
      <c r="S682" s="37">
        <f>43000000*(R682*F682)/SUMPRODUCT($R$4:$R$964,$F$4:$F$964)</f>
        <v>22989.032887678928</v>
      </c>
      <c r="T682" s="38">
        <f>S682/F682</f>
        <v>62.983651747065558</v>
      </c>
      <c r="U682" s="38">
        <f>43000000*F682/SUM($F$4:$F$964)</f>
        <v>36164.84440706476</v>
      </c>
      <c r="V682" s="38">
        <f t="shared" si="31"/>
        <v>13175.811519385832</v>
      </c>
      <c r="W682" s="38">
        <f t="shared" si="32"/>
        <v>36.098113751742268</v>
      </c>
    </row>
    <row r="683" spans="1:23" x14ac:dyDescent="0.25">
      <c r="A683" s="7" t="s">
        <v>1447</v>
      </c>
      <c r="B683" s="7" t="s">
        <v>719</v>
      </c>
      <c r="C683" s="7" t="s">
        <v>664</v>
      </c>
      <c r="D683" s="8">
        <v>2500</v>
      </c>
      <c r="E683" s="8" t="s">
        <v>458</v>
      </c>
      <c r="F683" s="9">
        <v>563</v>
      </c>
      <c r="G683" s="9">
        <v>71</v>
      </c>
      <c r="H683" s="10">
        <f t="shared" si="30"/>
        <v>0.12611012433392541</v>
      </c>
      <c r="I683" s="9">
        <v>125</v>
      </c>
      <c r="J683" s="10">
        <f>I683/F683</f>
        <v>0.22202486678507993</v>
      </c>
      <c r="K683" s="11">
        <v>21</v>
      </c>
      <c r="L683" s="12">
        <f>K683/F683</f>
        <v>3.7300177619893425E-2</v>
      </c>
      <c r="M683" s="9">
        <v>82</v>
      </c>
      <c r="N683" s="16">
        <f>M683/F683</f>
        <v>0.14564831261101244</v>
      </c>
      <c r="O683" s="15">
        <f>(G683+I683+K683)*0.3/F683+M683*0.1/F683</f>
        <v>0.13019538188277086</v>
      </c>
      <c r="P683" s="36">
        <f>43000000*(O683*F683)/SUMPRODUCT($F$4:$F$964,$O$4:$O$964)</f>
        <v>34384.955057590683</v>
      </c>
      <c r="Q683" s="36">
        <f>P683/F683</f>
        <v>61.074520528580251</v>
      </c>
      <c r="R683" s="15">
        <f>(0.3*IF(H683&lt;=$H$968,H683*F683,$H$968*F683)+0.3*IF(J683&lt;=$J$968,J683*F683,$J$968*F683)+0.3*IF(L683&lt;$L$968,L683*F683,$L$968*F683)+0.1*IF(N683&lt;$N$968,N683*F683,$N$968*F683))/F683</f>
        <v>0.13019538188277086</v>
      </c>
      <c r="S683" s="37">
        <f>43000000*(R683*F683)/SUMPRODUCT($R$4:$R$964,$F$4:$F$964)</f>
        <v>35326.962487774952</v>
      </c>
      <c r="T683" s="38">
        <f>S683/F683</f>
        <v>62.747713122157997</v>
      </c>
      <c r="U683" s="38">
        <f>43000000*F683/SUM($F$4:$F$964)</f>
        <v>55783.033975828657</v>
      </c>
      <c r="V683" s="38">
        <f t="shared" si="31"/>
        <v>20456.071488053705</v>
      </c>
      <c r="W683" s="38">
        <f t="shared" si="32"/>
        <v>36.334052376649829</v>
      </c>
    </row>
    <row r="684" spans="1:23" x14ac:dyDescent="0.25">
      <c r="A684" s="7" t="s">
        <v>1448</v>
      </c>
      <c r="B684" s="7" t="s">
        <v>1449</v>
      </c>
      <c r="C684" s="7" t="s">
        <v>157</v>
      </c>
      <c r="D684" s="8">
        <v>3540</v>
      </c>
      <c r="E684" s="8" t="s">
        <v>441</v>
      </c>
      <c r="F684" s="9">
        <v>342</v>
      </c>
      <c r="G684" s="9">
        <v>65</v>
      </c>
      <c r="H684" s="10">
        <f t="shared" si="30"/>
        <v>0.19005847953216373</v>
      </c>
      <c r="I684" s="9">
        <v>72</v>
      </c>
      <c r="J684" s="10">
        <f>I684/F684</f>
        <v>0.21052631578947367</v>
      </c>
      <c r="K684" s="11">
        <v>7</v>
      </c>
      <c r="L684" s="12">
        <f>K684/F684</f>
        <v>2.046783625730994E-2</v>
      </c>
      <c r="M684" s="9">
        <v>13</v>
      </c>
      <c r="N684" s="16">
        <f>M684/F684</f>
        <v>3.8011695906432746E-2</v>
      </c>
      <c r="O684" s="15">
        <f>(G684+I684+K684)*0.3/F684+M684*0.1/F684</f>
        <v>0.13011695906432746</v>
      </c>
      <c r="P684" s="36">
        <f>43000000*(O684*F684)/SUMPRODUCT($F$4:$F$964,$O$4:$O$964)</f>
        <v>20874.904502902937</v>
      </c>
      <c r="Q684" s="36">
        <f>P684/F684</f>
        <v>61.037732464628469</v>
      </c>
      <c r="R684" s="15">
        <f>(0.3*IF(H684&lt;=$H$968,H684*F684,$H$968*F684)+0.3*IF(J684&lt;=$J$968,J684*F684,$J$968*F684)+0.3*IF(L684&lt;$L$968,L684*F684,$L$968*F684)+0.1*IF(N684&lt;$N$968,N684*F684,$N$968*F684))/F684</f>
        <v>0.13011695906432746</v>
      </c>
      <c r="S684" s="37">
        <f>43000000*(R684*F684)/SUMPRODUCT($R$4:$R$964,$F$4:$F$964)</f>
        <v>21446.791687666919</v>
      </c>
      <c r="T684" s="38">
        <f>S684/F684</f>
        <v>62.709917215400345</v>
      </c>
      <c r="U684" s="38">
        <f>43000000*F684/SUM($F$4:$F$964)</f>
        <v>33885.963800592188</v>
      </c>
      <c r="V684" s="38">
        <f t="shared" si="31"/>
        <v>12439.172112925269</v>
      </c>
      <c r="W684" s="38">
        <f t="shared" si="32"/>
        <v>36.371848283407481</v>
      </c>
    </row>
    <row r="685" spans="1:23" x14ac:dyDescent="0.25">
      <c r="A685" s="7" t="s">
        <v>722</v>
      </c>
      <c r="B685" s="7" t="s">
        <v>723</v>
      </c>
      <c r="C685" s="7" t="s">
        <v>724</v>
      </c>
      <c r="D685" s="8">
        <v>9090</v>
      </c>
      <c r="E685" s="8" t="s">
        <v>725</v>
      </c>
      <c r="F685" s="9">
        <v>443</v>
      </c>
      <c r="G685" s="9">
        <v>51</v>
      </c>
      <c r="H685" s="10">
        <f t="shared" si="30"/>
        <v>0.11512415349887133</v>
      </c>
      <c r="I685" s="9">
        <v>85</v>
      </c>
      <c r="J685" s="10">
        <f>I685/F685</f>
        <v>0.19187358916478556</v>
      </c>
      <c r="K685" s="11">
        <v>27</v>
      </c>
      <c r="L685" s="12">
        <f>K685/F685</f>
        <v>6.0948081264108354E-2</v>
      </c>
      <c r="M685" s="9">
        <v>86</v>
      </c>
      <c r="N685" s="16">
        <f>M685/F685</f>
        <v>0.19413092550790068</v>
      </c>
      <c r="O685" s="15">
        <f>(G685+I685+K685)*0.3/F685+M685*0.1/F685</f>
        <v>0.12979683972911962</v>
      </c>
      <c r="P685" s="36">
        <f>43000000*(O685*F685)/SUMPRODUCT($F$4:$F$964,$O$4:$O$964)</f>
        <v>26973.191211616151</v>
      </c>
      <c r="Q685" s="36">
        <f>P685/F685</f>
        <v>60.88756481177461</v>
      </c>
      <c r="R685" s="15">
        <f>(0.3*IF(H685&lt;=$H$968,H685*F685,$H$968*F685)+0.3*IF(J685&lt;=$J$968,J685*F685,$J$968*F685)+0.3*IF(L685&lt;$L$968,L685*F685,$L$968*F685)+0.1*IF(N685&lt;$N$968,N685*F685,$N$968*F685))/F685</f>
        <v>0.12979683972911965</v>
      </c>
      <c r="S685" s="37">
        <f>43000000*(R685*F685)/SUMPRODUCT($R$4:$R$964,$F$4:$F$964)</f>
        <v>27712.14656271569</v>
      </c>
      <c r="T685" s="38">
        <f>S685/F685</f>
        <v>62.555635581750991</v>
      </c>
      <c r="U685" s="38">
        <f>43000000*F685/SUM($F$4:$F$964)</f>
        <v>43893.222115971752</v>
      </c>
      <c r="V685" s="38">
        <f t="shared" si="31"/>
        <v>16181.075553256062</v>
      </c>
      <c r="W685" s="38">
        <f t="shared" si="32"/>
        <v>36.526129917056835</v>
      </c>
    </row>
    <row r="686" spans="1:23" x14ac:dyDescent="0.25">
      <c r="A686" s="7" t="s">
        <v>1450</v>
      </c>
      <c r="B686" s="7" t="s">
        <v>443</v>
      </c>
      <c r="C686" s="7" t="s">
        <v>556</v>
      </c>
      <c r="D686" s="8">
        <v>3600</v>
      </c>
      <c r="E686" s="8" t="s">
        <v>142</v>
      </c>
      <c r="F686" s="9">
        <v>675</v>
      </c>
      <c r="G686" s="9">
        <v>97</v>
      </c>
      <c r="H686" s="10">
        <f t="shared" si="30"/>
        <v>0.14370370370370369</v>
      </c>
      <c r="I686" s="9">
        <v>130</v>
      </c>
      <c r="J686" s="10">
        <f>I686/F686</f>
        <v>0.19259259259259259</v>
      </c>
      <c r="K686" s="11">
        <v>15</v>
      </c>
      <c r="L686" s="12">
        <f>K686/F686</f>
        <v>2.2222222222222223E-2</v>
      </c>
      <c r="M686" s="9">
        <v>145</v>
      </c>
      <c r="N686" s="16">
        <f>M686/F686</f>
        <v>0.21481481481481482</v>
      </c>
      <c r="O686" s="15">
        <f>(G686+I686+K686)*0.3/F686+M686*0.1/F686</f>
        <v>0.12903703703703703</v>
      </c>
      <c r="P686" s="36">
        <f>43000000*(O686*F686)/SUMPRODUCT($F$4:$F$964,$O$4:$O$964)</f>
        <v>40858.520948378558</v>
      </c>
      <c r="Q686" s="36">
        <f>P686/F686</f>
        <v>60.53114214574601</v>
      </c>
      <c r="R686" s="15">
        <f>(0.3*IF(H686&lt;=$H$968,H686*F686,$H$968*F686)+0.3*IF(J686&lt;=$J$968,J686*F686,$J$968*F686)+0.3*IF(L686&lt;$L$968,L686*F686,$L$968*F686)+0.1*IF(N686&lt;$N$968,N686*F686,$N$968*F686))/F686</f>
        <v>0.12903703703703703</v>
      </c>
      <c r="S686" s="37">
        <f>43000000*(R686*F686)/SUMPRODUCT($R$4:$R$964,$F$4:$F$964)</f>
        <v>41977.877662826708</v>
      </c>
      <c r="T686" s="38">
        <f>S686/F686</f>
        <v>62.189448389372899</v>
      </c>
      <c r="U686" s="38">
        <f>43000000*F686/SUM($F$4:$F$964)</f>
        <v>66880.191711695108</v>
      </c>
      <c r="V686" s="38">
        <f t="shared" si="31"/>
        <v>24902.3140488684</v>
      </c>
      <c r="W686" s="38">
        <f t="shared" si="32"/>
        <v>36.892317109434927</v>
      </c>
    </row>
    <row r="687" spans="1:23" x14ac:dyDescent="0.25">
      <c r="A687" s="7" t="s">
        <v>1451</v>
      </c>
      <c r="B687" s="7" t="s">
        <v>1452</v>
      </c>
      <c r="C687" s="7" t="s">
        <v>141</v>
      </c>
      <c r="D687" s="8">
        <v>1785</v>
      </c>
      <c r="E687" s="8" t="s">
        <v>1413</v>
      </c>
      <c r="F687" s="9">
        <v>377</v>
      </c>
      <c r="G687" s="9">
        <v>49</v>
      </c>
      <c r="H687" s="10">
        <f t="shared" si="30"/>
        <v>0.129973474801061</v>
      </c>
      <c r="I687" s="9">
        <v>58</v>
      </c>
      <c r="J687" s="10">
        <f>I687/F687</f>
        <v>0.15384615384615385</v>
      </c>
      <c r="K687" s="11">
        <v>39</v>
      </c>
      <c r="L687" s="12">
        <f>K687/F687</f>
        <v>0.10344827586206896</v>
      </c>
      <c r="M687" s="9">
        <v>48</v>
      </c>
      <c r="N687" s="16">
        <f>M687/F687</f>
        <v>0.1273209549071618</v>
      </c>
      <c r="O687" s="15">
        <f>(G687+I687+K687)*0.3/F687+M687*0.1/F687</f>
        <v>0.12891246684350133</v>
      </c>
      <c r="P687" s="36">
        <f>43000000*(O687*F687)/SUMPRODUCT($F$4:$F$964,$O$4:$O$964)</f>
        <v>22798.210311035567</v>
      </c>
      <c r="Q687" s="36">
        <f>P687/F687</f>
        <v>60.472706395319804</v>
      </c>
      <c r="R687" s="15">
        <f>(0.3*IF(H687&lt;=$H$968,H687*F687,$H$968*F687)+0.3*IF(J687&lt;=$J$968,J687*F687,$J$968*F687)+0.3*IF(L687&lt;$L$968,L687*F687,$L$968*F687)+0.1*IF(N687&lt;$N$968,N687*F687,$N$968*F687))/F687</f>
        <v>0.1289124668435013</v>
      </c>
      <c r="S687" s="37">
        <f>43000000*(R687*F687)/SUMPRODUCT($R$4:$R$964,$F$4:$F$964)</f>
        <v>23422.788225182296</v>
      </c>
      <c r="T687" s="38">
        <f>S687/F687</f>
        <v>62.129411737884077</v>
      </c>
      <c r="U687" s="38">
        <f>43000000*F687/SUM($F$4:$F$964)</f>
        <v>37353.825593050453</v>
      </c>
      <c r="V687" s="38">
        <f t="shared" si="31"/>
        <v>13931.037367868157</v>
      </c>
      <c r="W687" s="38">
        <f t="shared" si="32"/>
        <v>36.952353760923749</v>
      </c>
    </row>
    <row r="688" spans="1:23" x14ac:dyDescent="0.25">
      <c r="A688" s="7" t="s">
        <v>812</v>
      </c>
      <c r="B688" s="7" t="s">
        <v>1023</v>
      </c>
      <c r="C688" s="7" t="s">
        <v>411</v>
      </c>
      <c r="D688" s="20">
        <v>2300</v>
      </c>
      <c r="E688" s="20" t="s">
        <v>432</v>
      </c>
      <c r="F688" s="9">
        <v>139</v>
      </c>
      <c r="G688" s="9">
        <v>18</v>
      </c>
      <c r="H688" s="10">
        <f t="shared" si="30"/>
        <v>0.12949640287769784</v>
      </c>
      <c r="I688" s="9">
        <v>28</v>
      </c>
      <c r="J688" s="10">
        <f>I688/F688</f>
        <v>0.20143884892086331</v>
      </c>
      <c r="K688" s="11">
        <v>8</v>
      </c>
      <c r="L688" s="12">
        <f>K688/F688</f>
        <v>5.7553956834532377E-2</v>
      </c>
      <c r="M688" s="9">
        <v>17</v>
      </c>
      <c r="N688" s="16">
        <f>M688/F688</f>
        <v>0.1223021582733813</v>
      </c>
      <c r="O688" s="15">
        <f>(G688+I688+K688)*0.3/F688+M688*0.1/F688</f>
        <v>0.12877697841726618</v>
      </c>
      <c r="P688" s="36">
        <f>43000000*(O688*F688)/SUMPRODUCT($F$4:$F$964,$O$4:$O$964)</f>
        <v>8396.8716989205059</v>
      </c>
      <c r="Q688" s="36">
        <f>P688/F688</f>
        <v>60.409148913097162</v>
      </c>
      <c r="R688" s="15">
        <f>(0.3*IF(H688&lt;=$H$968,H688*F688,$H$968*F688)+0.3*IF(J688&lt;=$J$968,J688*F688,$J$968*F688)+0.3*IF(L688&lt;$L$968,L688*F688,$L$968*F688)+0.1*IF(N688&lt;$N$968,N688*F688,$N$968*F688))/F688</f>
        <v>0.12877697841726618</v>
      </c>
      <c r="S688" s="37">
        <f>43000000*(R688*F688)/SUMPRODUCT($R$4:$R$964,$F$4:$F$964)</f>
        <v>8626.9117125671419</v>
      </c>
      <c r="T688" s="38">
        <f>S688/F688</f>
        <v>62.064113040051382</v>
      </c>
      <c r="U688" s="38">
        <f>43000000*F688/SUM($F$4:$F$964)</f>
        <v>13772.36540433425</v>
      </c>
      <c r="V688" s="38">
        <f t="shared" si="31"/>
        <v>5145.4536917671085</v>
      </c>
      <c r="W688" s="38">
        <f t="shared" si="32"/>
        <v>37.017652458756444</v>
      </c>
    </row>
    <row r="689" spans="1:23" x14ac:dyDescent="0.25">
      <c r="A689" s="7" t="s">
        <v>1453</v>
      </c>
      <c r="B689" s="7" t="s">
        <v>1454</v>
      </c>
      <c r="C689" s="7" t="s">
        <v>255</v>
      </c>
      <c r="D689" s="8">
        <v>2000</v>
      </c>
      <c r="E689" s="8" t="s">
        <v>16</v>
      </c>
      <c r="F689" s="9">
        <v>77</v>
      </c>
      <c r="G689" s="9">
        <v>4</v>
      </c>
      <c r="H689" s="10">
        <f t="shared" si="30"/>
        <v>5.1948051948051951E-2</v>
      </c>
      <c r="I689" s="9">
        <v>13</v>
      </c>
      <c r="J689" s="10">
        <f>I689/F689</f>
        <v>0.16883116883116883</v>
      </c>
      <c r="K689" s="11">
        <v>8</v>
      </c>
      <c r="L689" s="12">
        <f>K689/F689</f>
        <v>0.1038961038961039</v>
      </c>
      <c r="M689" s="9">
        <v>24</v>
      </c>
      <c r="N689" s="16">
        <f>M689/F689</f>
        <v>0.31168831168831168</v>
      </c>
      <c r="O689" s="15">
        <f>(G689+I689+K689)*0.3/F689+M689*0.1/F689</f>
        <v>0.12857142857142859</v>
      </c>
      <c r="P689" s="36">
        <f>43000000*(O689*F689)/SUMPRODUCT($F$4:$F$964,$O$4:$O$964)</f>
        <v>4644.0798781739122</v>
      </c>
      <c r="Q689" s="36">
        <f>P689/F689</f>
        <v>60.312725690570289</v>
      </c>
      <c r="R689" s="15">
        <f>(0.3*IF(H689&lt;=$H$968,H689*F689,$H$968*F689)+0.3*IF(J689&lt;=$J$968,J689*F689,$J$968*F689)+0.3*IF(L689&lt;$L$968,L689*F689,$L$968*F689)+0.1*IF(N689&lt;$N$968,N689*F689,$N$968*F689))/F689</f>
        <v>0.12857142857142859</v>
      </c>
      <c r="S689" s="37">
        <f>43000000*(R689*F689)/SUMPRODUCT($R$4:$R$964,$F$4:$F$964)</f>
        <v>4771.3087125371358</v>
      </c>
      <c r="T689" s="38">
        <f>S689/F689</f>
        <v>61.965048214767997</v>
      </c>
      <c r="U689" s="38">
        <f>43000000*F689/SUM($F$4:$F$964)</f>
        <v>7629.2959434081822</v>
      </c>
      <c r="V689" s="38">
        <f t="shared" si="31"/>
        <v>2857.9872308710464</v>
      </c>
      <c r="W689" s="38">
        <f t="shared" si="32"/>
        <v>37.116717284039829</v>
      </c>
    </row>
    <row r="690" spans="1:23" x14ac:dyDescent="0.25">
      <c r="A690" s="7" t="s">
        <v>1455</v>
      </c>
      <c r="B690" s="7" t="s">
        <v>1104</v>
      </c>
      <c r="C690" s="7" t="s">
        <v>414</v>
      </c>
      <c r="D690" s="8">
        <v>3960</v>
      </c>
      <c r="E690" s="8" t="s">
        <v>338</v>
      </c>
      <c r="F690" s="9">
        <v>456</v>
      </c>
      <c r="G690" s="9">
        <v>73</v>
      </c>
      <c r="H690" s="10">
        <f t="shared" si="30"/>
        <v>0.16008771929824561</v>
      </c>
      <c r="I690" s="9">
        <v>113</v>
      </c>
      <c r="J690" s="10">
        <f>I690/F690</f>
        <v>0.24780701754385964</v>
      </c>
      <c r="K690" s="11">
        <v>7</v>
      </c>
      <c r="L690" s="12">
        <f>K690/F690</f>
        <v>1.5350877192982455E-2</v>
      </c>
      <c r="M690" s="9">
        <v>5</v>
      </c>
      <c r="N690" s="16">
        <f>M690/F690</f>
        <v>1.0964912280701754E-2</v>
      </c>
      <c r="O690" s="15">
        <f>(G690+I690+K690)*0.3/F690+M690*0.1/F690</f>
        <v>0.1280701754385965</v>
      </c>
      <c r="P690" s="36">
        <f>43000000*(O690*F690)/SUMPRODUCT($F$4:$F$964,$O$4:$O$964)</f>
        <v>27395.380291450154</v>
      </c>
      <c r="Q690" s="36">
        <f>P690/F690</f>
        <v>60.077588358443322</v>
      </c>
      <c r="R690" s="15">
        <f>(0.3*IF(H690&lt;=$H$968,H690*F690,$H$968*F690)+0.3*IF(J690&lt;=$J$968,J690*F690,$J$968*F690)+0.3*IF(L690&lt;$L$968,L690*F690,$L$968*F690)+0.1*IF(N690&lt;$N$968,N690*F690,$N$968*F690))/F690</f>
        <v>0.1280701754385965</v>
      </c>
      <c r="S690" s="37">
        <f>43000000*(R690*F690)/SUMPRODUCT($R$4:$R$964,$F$4:$F$964)</f>
        <v>28145.901900219065</v>
      </c>
      <c r="T690" s="38">
        <f>S690/F690</f>
        <v>61.723469079427772</v>
      </c>
      <c r="U690" s="38">
        <f>43000000*F690/SUM($F$4:$F$964)</f>
        <v>45181.285067456251</v>
      </c>
      <c r="V690" s="38">
        <f t="shared" si="31"/>
        <v>17035.383167237185</v>
      </c>
      <c r="W690" s="38">
        <f t="shared" si="32"/>
        <v>37.358296419380054</v>
      </c>
    </row>
    <row r="691" spans="1:23" x14ac:dyDescent="0.25">
      <c r="A691" s="7" t="s">
        <v>1456</v>
      </c>
      <c r="B691" s="7" t="s">
        <v>1328</v>
      </c>
      <c r="C691" s="7" t="s">
        <v>896</v>
      </c>
      <c r="D691" s="20">
        <v>8820</v>
      </c>
      <c r="E691" s="20" t="s">
        <v>890</v>
      </c>
      <c r="F691" s="9">
        <v>310</v>
      </c>
      <c r="G691" s="9">
        <v>52</v>
      </c>
      <c r="H691" s="10">
        <f t="shared" si="30"/>
        <v>0.16774193548387098</v>
      </c>
      <c r="I691" s="9">
        <v>70</v>
      </c>
      <c r="J691" s="10">
        <f>I691/F691</f>
        <v>0.22580645161290322</v>
      </c>
      <c r="K691" s="11">
        <v>5</v>
      </c>
      <c r="L691" s="12">
        <f>K691/F691</f>
        <v>1.6129032258064516E-2</v>
      </c>
      <c r="M691" s="9">
        <v>16</v>
      </c>
      <c r="N691" s="16">
        <f>M691/F691</f>
        <v>5.1612903225806452E-2</v>
      </c>
      <c r="O691" s="15">
        <f>(G691+I691+K691)*0.3/F691+M691*0.1/F691</f>
        <v>0.12806451612903227</v>
      </c>
      <c r="P691" s="36">
        <f>43000000*(O691*F691)/SUMPRODUCT($F$4:$F$964,$O$4:$O$964)</f>
        <v>18623.229410454984</v>
      </c>
      <c r="Q691" s="36">
        <f>P691/F691</f>
        <v>60.074933582112848</v>
      </c>
      <c r="R691" s="15">
        <f>(0.3*IF(H691&lt;=$H$968,H691*F691,$H$968*F691)+0.3*IF(J691&lt;=$J$968,J691*F691,$J$968*F691)+0.3*IF(L691&lt;$L$968,L691*F691,$L$968*F691)+0.1*IF(N691&lt;$N$968,N691*F691,$N$968*F691))/F691</f>
        <v>0.12806451612903227</v>
      </c>
      <c r="S691" s="37">
        <f>43000000*(R691*F691)/SUMPRODUCT($R$4:$R$964,$F$4:$F$964)</f>
        <v>19133.429887648919</v>
      </c>
      <c r="T691" s="38">
        <f>S691/F691</f>
        <v>61.720741573061026</v>
      </c>
      <c r="U691" s="38">
        <f>43000000*F691/SUM($F$4:$F$964)</f>
        <v>30715.347304630344</v>
      </c>
      <c r="V691" s="38">
        <f t="shared" si="31"/>
        <v>11581.917416981425</v>
      </c>
      <c r="W691" s="38">
        <f t="shared" si="32"/>
        <v>37.3610239257468</v>
      </c>
    </row>
    <row r="692" spans="1:23" x14ac:dyDescent="0.25">
      <c r="A692" s="7" t="s">
        <v>1457</v>
      </c>
      <c r="B692" s="7" t="s">
        <v>1458</v>
      </c>
      <c r="C692" s="7" t="s">
        <v>40</v>
      </c>
      <c r="D692" s="8">
        <v>3798</v>
      </c>
      <c r="E692" s="8" t="s">
        <v>1459</v>
      </c>
      <c r="F692" s="9">
        <v>319</v>
      </c>
      <c r="G692" s="9">
        <v>47</v>
      </c>
      <c r="H692" s="10">
        <f t="shared" si="30"/>
        <v>0.14733542319749215</v>
      </c>
      <c r="I692" s="9">
        <v>37</v>
      </c>
      <c r="J692" s="10">
        <f>I692/F692</f>
        <v>0.11598746081504702</v>
      </c>
      <c r="K692" s="11">
        <v>51</v>
      </c>
      <c r="L692" s="12">
        <f>K692/F692</f>
        <v>0.15987460815047022</v>
      </c>
      <c r="M692" s="9">
        <v>0</v>
      </c>
      <c r="N692" s="16">
        <f>M692/F692</f>
        <v>0</v>
      </c>
      <c r="O692" s="15">
        <f>(G692+I692+K692)*0.3/F692+M692*0.1/F692</f>
        <v>0.12695924764890282</v>
      </c>
      <c r="P692" s="36">
        <f>43000000*(O692*F692)/SUMPRODUCT($F$4:$F$964,$O$4:$O$964)</f>
        <v>18998.508592529641</v>
      </c>
      <c r="Q692" s="36">
        <f>P692/F692</f>
        <v>59.556453268117998</v>
      </c>
      <c r="R692" s="15">
        <f>(0.3*IF(H692&lt;=$H$968,H692*F692,$H$968*F692)+0.3*IF(J692&lt;=$J$968,J692*F692,$J$968*F692)+0.3*IF(L692&lt;$L$968,L692*F692,$L$968*F692)+0.1*IF(N692&lt;$N$968,N692*F692,$N$968*F692))/F692</f>
        <v>0.12695924764890282</v>
      </c>
      <c r="S692" s="37">
        <f>43000000*(R692*F692)/SUMPRODUCT($R$4:$R$964,$F$4:$F$964)</f>
        <v>19518.990187651918</v>
      </c>
      <c r="T692" s="38">
        <f>S692/F692</f>
        <v>61.188057014582817</v>
      </c>
      <c r="U692" s="38">
        <f>43000000*F692/SUM($F$4:$F$964)</f>
        <v>31607.083194119612</v>
      </c>
      <c r="V692" s="38">
        <f t="shared" si="31"/>
        <v>12088.093006467694</v>
      </c>
      <c r="W692" s="38">
        <f t="shared" si="32"/>
        <v>37.893708484225009</v>
      </c>
    </row>
    <row r="693" spans="1:23" x14ac:dyDescent="0.25">
      <c r="A693" s="7" t="s">
        <v>1460</v>
      </c>
      <c r="B693" s="7" t="s">
        <v>1313</v>
      </c>
      <c r="C693" s="7" t="s">
        <v>126</v>
      </c>
      <c r="D693" s="8">
        <v>3000</v>
      </c>
      <c r="E693" s="8" t="s">
        <v>479</v>
      </c>
      <c r="F693" s="9">
        <v>288</v>
      </c>
      <c r="G693" s="9">
        <v>29</v>
      </c>
      <c r="H693" s="10">
        <f t="shared" si="30"/>
        <v>0.10069444444444445</v>
      </c>
      <c r="I693" s="9">
        <v>58</v>
      </c>
      <c r="J693" s="10">
        <f>I693/F693</f>
        <v>0.2013888888888889</v>
      </c>
      <c r="K693" s="11">
        <v>16</v>
      </c>
      <c r="L693" s="12">
        <f>K693/F693</f>
        <v>5.5555555555555552E-2</v>
      </c>
      <c r="M693" s="9">
        <v>56</v>
      </c>
      <c r="N693" s="16">
        <f>M693/F693</f>
        <v>0.19444444444444445</v>
      </c>
      <c r="O693" s="15">
        <f>(G693+I693+K693)*0.3/F693+M693*0.1/F693</f>
        <v>0.1267361111111111</v>
      </c>
      <c r="P693" s="36">
        <f>43000000*(O693*F693)/SUMPRODUCT($F$4:$F$964,$O$4:$O$964)</f>
        <v>17122.112682156341</v>
      </c>
      <c r="Q693" s="36">
        <f>P693/F693</f>
        <v>59.451780146376187</v>
      </c>
      <c r="R693" s="15">
        <f>(0.3*IF(H693&lt;=$H$968,H693*F693,$H$968*F693)+0.3*IF(J693&lt;=$J$968,J693*F693,$J$968*F693)+0.3*IF(L693&lt;$L$968,L693*F693,$L$968*F693)+0.1*IF(N693&lt;$N$968,N693*F693,$N$968*F693))/F693</f>
        <v>0.1267361111111111</v>
      </c>
      <c r="S693" s="37">
        <f>43000000*(R693*F693)/SUMPRODUCT($R$4:$R$964,$F$4:$F$964)</f>
        <v>17591.188687636914</v>
      </c>
      <c r="T693" s="38">
        <f>S693/F693</f>
        <v>61.080516276517059</v>
      </c>
      <c r="U693" s="38">
        <f>43000000*F693/SUM($F$4:$F$964)</f>
        <v>28535.548463656578</v>
      </c>
      <c r="V693" s="38">
        <f t="shared" si="31"/>
        <v>10944.359776019664</v>
      </c>
      <c r="W693" s="38">
        <f t="shared" si="32"/>
        <v>38.001249222290767</v>
      </c>
    </row>
    <row r="694" spans="1:23" x14ac:dyDescent="0.25">
      <c r="A694" s="7" t="s">
        <v>1461</v>
      </c>
      <c r="B694" s="7" t="s">
        <v>1265</v>
      </c>
      <c r="C694" s="7" t="s">
        <v>279</v>
      </c>
      <c r="D694" s="8">
        <v>3540</v>
      </c>
      <c r="E694" s="8" t="s">
        <v>441</v>
      </c>
      <c r="F694" s="9">
        <v>327</v>
      </c>
      <c r="G694" s="9">
        <v>52</v>
      </c>
      <c r="H694" s="10">
        <f t="shared" si="30"/>
        <v>0.15902140672782875</v>
      </c>
      <c r="I694" s="9">
        <v>68</v>
      </c>
      <c r="J694" s="10">
        <f>I694/F694</f>
        <v>0.20795107033639143</v>
      </c>
      <c r="K694" s="11">
        <v>14</v>
      </c>
      <c r="L694" s="12">
        <f>K694/F694</f>
        <v>4.2813455657492352E-2</v>
      </c>
      <c r="M694" s="9">
        <v>11</v>
      </c>
      <c r="N694" s="16">
        <f>M694/F694</f>
        <v>3.3639143730886847E-2</v>
      </c>
      <c r="O694" s="15">
        <f>(G694+I694+K694)*0.3/F694+M694*0.1/F694</f>
        <v>0.12629969418960243</v>
      </c>
      <c r="P694" s="36">
        <f>43000000*(O694*F694)/SUMPRODUCT($F$4:$F$964,$O$4:$O$964)</f>
        <v>19373.787774604298</v>
      </c>
      <c r="Q694" s="36">
        <f>P694/F694</f>
        <v>59.247057414692044</v>
      </c>
      <c r="R694" s="15">
        <f>(0.3*IF(H694&lt;=$H$968,H694*F694,$H$968*F694)+0.3*IF(J694&lt;=$J$968,J694*F694,$J$968*F694)+0.3*IF(L694&lt;$L$968,L694*F694,$L$968*F694)+0.1*IF(N694&lt;$N$968,N694*F694,$N$968*F694))/F694</f>
        <v>0.12629969418960246</v>
      </c>
      <c r="S694" s="37">
        <f>43000000*(R694*F694)/SUMPRODUCT($R$4:$R$964,$F$4:$F$964)</f>
        <v>19904.55048765492</v>
      </c>
      <c r="T694" s="38">
        <f>S694/F694</f>
        <v>60.870184977537981</v>
      </c>
      <c r="U694" s="38">
        <f>43000000*F694/SUM($F$4:$F$964)</f>
        <v>32399.737318110074</v>
      </c>
      <c r="V694" s="38">
        <f t="shared" si="31"/>
        <v>12495.186830455154</v>
      </c>
      <c r="W694" s="38">
        <f t="shared" si="32"/>
        <v>38.211580521269845</v>
      </c>
    </row>
    <row r="695" spans="1:23" x14ac:dyDescent="0.25">
      <c r="A695" s="7" t="s">
        <v>1462</v>
      </c>
      <c r="B695" s="7" t="s">
        <v>1463</v>
      </c>
      <c r="C695" s="7" t="s">
        <v>664</v>
      </c>
      <c r="D695" s="8">
        <v>3740</v>
      </c>
      <c r="E695" s="8" t="s">
        <v>538</v>
      </c>
      <c r="F695" s="9">
        <v>275</v>
      </c>
      <c r="G695" s="9">
        <v>46</v>
      </c>
      <c r="H695" s="10">
        <f t="shared" si="30"/>
        <v>0.16727272727272727</v>
      </c>
      <c r="I695" s="9">
        <v>58</v>
      </c>
      <c r="J695" s="10">
        <f>I695/F695</f>
        <v>0.21090909090909091</v>
      </c>
      <c r="K695" s="11">
        <v>9</v>
      </c>
      <c r="L695" s="12">
        <f>K695/F695</f>
        <v>3.272727272727273E-2</v>
      </c>
      <c r="M695" s="9">
        <v>8</v>
      </c>
      <c r="N695" s="16">
        <f>M695/F695</f>
        <v>2.9090909090909091E-2</v>
      </c>
      <c r="O695" s="15">
        <f>(G695+I695+K695)*0.3/F695+M695*0.1/F695</f>
        <v>0.12618181818181817</v>
      </c>
      <c r="P695" s="36">
        <f>43000000*(O695*F695)/SUMPRODUCT($F$4:$F$964,$O$4:$O$964)</f>
        <v>16277.734522488356</v>
      </c>
      <c r="Q695" s="36">
        <f>P695/F695</f>
        <v>59.191761899957655</v>
      </c>
      <c r="R695" s="15">
        <f>(0.3*IF(H695&lt;=$H$968,H695*F695,$H$968*F695)+0.3*IF(J695&lt;=$J$968,J695*F695,$J$968*F695)+0.3*IF(L695&lt;$L$968,L695*F695,$L$968*F695)+0.1*IF(N695&lt;$N$968,N695*F695,$N$968*F695))/F695</f>
        <v>0.12618181818181817</v>
      </c>
      <c r="S695" s="37">
        <f>43000000*(R695*F695)/SUMPRODUCT($R$4:$R$964,$F$4:$F$964)</f>
        <v>16723.67801263016</v>
      </c>
      <c r="T695" s="38">
        <f>S695/F695</f>
        <v>60.813374591382399</v>
      </c>
      <c r="U695" s="38">
        <f>43000000*F695/SUM($F$4:$F$964)</f>
        <v>27247.485512172079</v>
      </c>
      <c r="V695" s="38">
        <f t="shared" si="31"/>
        <v>10523.807499541919</v>
      </c>
      <c r="W695" s="38">
        <f t="shared" si="32"/>
        <v>38.268390907425427</v>
      </c>
    </row>
    <row r="696" spans="1:23" x14ac:dyDescent="0.25">
      <c r="A696" s="7" t="s">
        <v>1464</v>
      </c>
      <c r="B696" s="7" t="s">
        <v>1465</v>
      </c>
      <c r="C696" s="7" t="s">
        <v>255</v>
      </c>
      <c r="D696" s="8">
        <v>1730</v>
      </c>
      <c r="E696" s="8" t="s">
        <v>704</v>
      </c>
      <c r="F696" s="9">
        <v>219</v>
      </c>
      <c r="G696" s="9">
        <v>18</v>
      </c>
      <c r="H696" s="10">
        <f t="shared" si="30"/>
        <v>8.2191780821917804E-2</v>
      </c>
      <c r="I696" s="9">
        <v>31</v>
      </c>
      <c r="J696" s="10">
        <f>I696/F696</f>
        <v>0.14155251141552511</v>
      </c>
      <c r="K696" s="11">
        <v>25</v>
      </c>
      <c r="L696" s="12">
        <f>K696/F696</f>
        <v>0.11415525114155251</v>
      </c>
      <c r="M696" s="9">
        <v>53</v>
      </c>
      <c r="N696" s="16">
        <f>M696/F696</f>
        <v>0.24200913242009131</v>
      </c>
      <c r="O696" s="15">
        <f>(G696+I696+K696)*0.3/F696+M696*0.1/F696</f>
        <v>0.12557077625570776</v>
      </c>
      <c r="P696" s="36">
        <f>43000000*(O696*F696)/SUMPRODUCT($F$4:$F$964,$O$4:$O$964)</f>
        <v>12900.221883816423</v>
      </c>
      <c r="Q696" s="36">
        <f>P696/F696</f>
        <v>58.905122757152611</v>
      </c>
      <c r="R696" s="15">
        <f>(0.3*IF(H696&lt;=$H$968,H696*F696,$H$968*F696)+0.3*IF(J696&lt;=$J$968,J696*F696,$J$968*F696)+0.3*IF(L696&lt;$L$968,L696*F696,$L$968*F696)+0.1*IF(N696&lt;$N$968,N696*F696,$N$968*F696))/F696</f>
        <v>0.12557077625570776</v>
      </c>
      <c r="S696" s="37">
        <f>43000000*(R696*F696)/SUMPRODUCT($R$4:$R$964,$F$4:$F$964)</f>
        <v>13253.635312603154</v>
      </c>
      <c r="T696" s="38">
        <f>S696/F696</f>
        <v>60.518882705950475</v>
      </c>
      <c r="U696" s="38">
        <f>43000000*F696/SUM($F$4:$F$964)</f>
        <v>21698.906644238858</v>
      </c>
      <c r="V696" s="38">
        <f t="shared" si="31"/>
        <v>8445.271331635704</v>
      </c>
      <c r="W696" s="38">
        <f t="shared" si="32"/>
        <v>38.562882792857351</v>
      </c>
    </row>
    <row r="697" spans="1:23" x14ac:dyDescent="0.25">
      <c r="A697" s="7" t="s">
        <v>1466</v>
      </c>
      <c r="B697" s="7" t="s">
        <v>1467</v>
      </c>
      <c r="C697" s="7" t="s">
        <v>798</v>
      </c>
      <c r="D697" s="8">
        <v>1970</v>
      </c>
      <c r="E697" s="8" t="s">
        <v>1468</v>
      </c>
      <c r="F697" s="9">
        <v>130</v>
      </c>
      <c r="G697" s="9">
        <v>3</v>
      </c>
      <c r="H697" s="10">
        <f t="shared" si="30"/>
        <v>2.3076923076923078E-2</v>
      </c>
      <c r="I697" s="9">
        <v>4</v>
      </c>
      <c r="J697" s="10">
        <f>I697/F697</f>
        <v>3.0769230769230771E-2</v>
      </c>
      <c r="K697" s="11">
        <v>39</v>
      </c>
      <c r="L697" s="12">
        <f>K697/F697</f>
        <v>0.3</v>
      </c>
      <c r="M697" s="9">
        <v>25</v>
      </c>
      <c r="N697" s="16">
        <f>M697/F697</f>
        <v>0.19230769230769232</v>
      </c>
      <c r="O697" s="15">
        <f>(G697+I697+K697)*0.3/F697+M697*0.1/F697</f>
        <v>0.12538461538461537</v>
      </c>
      <c r="P697" s="36">
        <f>43000000*(O697*F697)/SUMPRODUCT($F$4:$F$964,$O$4:$O$964)</f>
        <v>7646.3133347711873</v>
      </c>
      <c r="Q697" s="36">
        <f>P697/F697</f>
        <v>58.817794882855289</v>
      </c>
      <c r="R697" s="15">
        <f>(0.3*IF(H697&lt;=$H$968,H697*F697,$H$968*F697)+0.3*IF(J697&lt;=$J$968,J697*F697,$J$968*F697)+0.3*IF(L697&lt;$L$968,L697*F697,$L$968*F697)+0.1*IF(N697&lt;$N$968,N697*F697,$N$968*F697))/F697</f>
        <v>0.12538461538461537</v>
      </c>
      <c r="S697" s="37">
        <f>43000000*(R697*F697)/SUMPRODUCT($R$4:$R$964,$F$4:$F$964)</f>
        <v>7855.7911125611408</v>
      </c>
      <c r="T697" s="38">
        <f>S697/F697</f>
        <v>60.429162404316465</v>
      </c>
      <c r="U697" s="38">
        <f>43000000*F697/SUM($F$4:$F$964)</f>
        <v>12880.629514844983</v>
      </c>
      <c r="V697" s="38">
        <f t="shared" si="31"/>
        <v>5024.8384022838418</v>
      </c>
      <c r="W697" s="38">
        <f t="shared" si="32"/>
        <v>38.652603094491361</v>
      </c>
    </row>
    <row r="698" spans="1:23" x14ac:dyDescent="0.25">
      <c r="A698" s="7" t="s">
        <v>1469</v>
      </c>
      <c r="B698" s="7" t="s">
        <v>1306</v>
      </c>
      <c r="C698" s="7" t="s">
        <v>157</v>
      </c>
      <c r="D698" s="8">
        <v>9040</v>
      </c>
      <c r="E698" s="8" t="s">
        <v>66</v>
      </c>
      <c r="F698" s="9">
        <v>605</v>
      </c>
      <c r="G698" s="9">
        <v>62</v>
      </c>
      <c r="H698" s="10">
        <f t="shared" si="30"/>
        <v>0.10247933884297521</v>
      </c>
      <c r="I698" s="9">
        <v>98</v>
      </c>
      <c r="J698" s="10">
        <f>I698/F698</f>
        <v>0.16198347107438016</v>
      </c>
      <c r="K698" s="11">
        <v>42</v>
      </c>
      <c r="L698" s="12">
        <f>K698/F698</f>
        <v>6.9421487603305784E-2</v>
      </c>
      <c r="M698" s="9">
        <v>150</v>
      </c>
      <c r="N698" s="16">
        <f>M698/F698</f>
        <v>0.24793388429752067</v>
      </c>
      <c r="O698" s="15">
        <f>(G698+I698+K698)*0.3/F698+M698*0.1/F698</f>
        <v>0.1249586776859504</v>
      </c>
      <c r="P698" s="36">
        <f>43000000*(O698*F698)/SUMPRODUCT($F$4:$F$964,$O$4:$O$964)</f>
        <v>35463.882706055323</v>
      </c>
      <c r="Q698" s="36">
        <f>P698/F698</f>
        <v>58.617987943893098</v>
      </c>
      <c r="R698" s="15">
        <f>(0.3*IF(H698&lt;=$H$968,H698*F698,$H$968*F698)+0.3*IF(J698&lt;=$J$968,J698*F698,$J$968*F698)+0.3*IF(L698&lt;$L$968,L698*F698,$L$968*F698)+0.1*IF(N698&lt;$N$968,N698*F698,$N$968*F698))/F698</f>
        <v>0.1249586776859504</v>
      </c>
      <c r="S698" s="37">
        <f>43000000*(R698*F698)/SUMPRODUCT($R$4:$R$964,$F$4:$F$964)</f>
        <v>36435.448350283572</v>
      </c>
      <c r="T698" s="38">
        <f>S698/F698</f>
        <v>60.223881570716649</v>
      </c>
      <c r="U698" s="38">
        <f>43000000*F698/SUM($F$4:$F$964)</f>
        <v>59944.468126778578</v>
      </c>
      <c r="V698" s="38">
        <f t="shared" si="31"/>
        <v>23509.019776495006</v>
      </c>
      <c r="W698" s="38">
        <f t="shared" si="32"/>
        <v>38.857883928091177</v>
      </c>
    </row>
    <row r="699" spans="1:23" x14ac:dyDescent="0.25">
      <c r="A699" s="7" t="s">
        <v>1470</v>
      </c>
      <c r="B699" s="7" t="s">
        <v>1328</v>
      </c>
      <c r="C699" s="7" t="s">
        <v>896</v>
      </c>
      <c r="D699" s="8">
        <v>8820</v>
      </c>
      <c r="E699" s="8" t="s">
        <v>890</v>
      </c>
      <c r="F699" s="9">
        <v>278</v>
      </c>
      <c r="G699" s="9">
        <v>39</v>
      </c>
      <c r="H699" s="10">
        <f t="shared" si="30"/>
        <v>0.14028776978417265</v>
      </c>
      <c r="I699" s="9">
        <v>68</v>
      </c>
      <c r="J699" s="10">
        <f>I699/F699</f>
        <v>0.2446043165467626</v>
      </c>
      <c r="K699" s="11">
        <v>6</v>
      </c>
      <c r="L699" s="12">
        <f>K699/F699</f>
        <v>2.1582733812949641E-2</v>
      </c>
      <c r="M699" s="9">
        <v>8</v>
      </c>
      <c r="N699" s="16">
        <f>M699/F699</f>
        <v>2.8776978417266189E-2</v>
      </c>
      <c r="O699" s="15">
        <f>(G699+I699+K699)*0.3/F699+M699*0.1/F699</f>
        <v>0.12482014388489208</v>
      </c>
      <c r="P699" s="36">
        <f>43000000*(O699*F699)/SUMPRODUCT($F$4:$F$964,$O$4:$O$964)</f>
        <v>16277.734522488361</v>
      </c>
      <c r="Q699" s="36">
        <f>P699/F699</f>
        <v>58.553001879454534</v>
      </c>
      <c r="R699" s="15">
        <f>(0.3*IF(H699&lt;=$H$968,H699*F699,$H$968*F699)+0.3*IF(J699&lt;=$J$968,J699*F699,$J$968*F699)+0.3*IF(L699&lt;$L$968,L699*F699,$L$968*F699)+0.1*IF(N699&lt;$N$968,N699*F699,$N$968*F699))/F699</f>
        <v>0.12482014388489204</v>
      </c>
      <c r="S699" s="37">
        <f>43000000*(R699*F699)/SUMPRODUCT($R$4:$R$964,$F$4:$F$964)</f>
        <v>16723.678012630156</v>
      </c>
      <c r="T699" s="38">
        <f>S699/F699</f>
        <v>60.157115153345885</v>
      </c>
      <c r="U699" s="38">
        <f>43000000*F699/SUM($F$4:$F$964)</f>
        <v>27544.730808668501</v>
      </c>
      <c r="V699" s="38">
        <f t="shared" si="31"/>
        <v>10821.052796038344</v>
      </c>
      <c r="W699" s="38">
        <f t="shared" si="32"/>
        <v>38.924650345461941</v>
      </c>
    </row>
    <row r="700" spans="1:23" x14ac:dyDescent="0.25">
      <c r="A700" s="7" t="s">
        <v>1471</v>
      </c>
      <c r="B700" s="7" t="s">
        <v>495</v>
      </c>
      <c r="C700" s="7" t="s">
        <v>766</v>
      </c>
      <c r="D700" s="8">
        <v>1500</v>
      </c>
      <c r="E700" s="8" t="s">
        <v>387</v>
      </c>
      <c r="F700" s="9">
        <v>562</v>
      </c>
      <c r="G700" s="9">
        <v>51</v>
      </c>
      <c r="H700" s="10">
        <f t="shared" si="30"/>
        <v>9.0747330960854092E-2</v>
      </c>
      <c r="I700" s="9">
        <v>77</v>
      </c>
      <c r="J700" s="10">
        <f>I700/F700</f>
        <v>0.13701067615658363</v>
      </c>
      <c r="K700" s="11">
        <v>87</v>
      </c>
      <c r="L700" s="12">
        <f>K700/F700</f>
        <v>0.15480427046263345</v>
      </c>
      <c r="M700" s="9">
        <v>56</v>
      </c>
      <c r="N700" s="16">
        <f>M700/F700</f>
        <v>9.9644128113879002E-2</v>
      </c>
      <c r="O700" s="15">
        <f>(G700+I700+K700)*0.3/F700+M700*0.1/F700</f>
        <v>0.12473309608540926</v>
      </c>
      <c r="P700" s="36">
        <f>43000000*(O700*F700)/SUMPRODUCT($F$4:$F$964,$O$4:$O$964)</f>
        <v>32883.838329292048</v>
      </c>
      <c r="Q700" s="36">
        <f>P700/F700</f>
        <v>58.512167845715389</v>
      </c>
      <c r="R700" s="15">
        <f>(0.3*IF(H700&lt;=$H$968,H700*F700,$H$968*F700)+0.3*IF(J700&lt;=$J$968,J700*F700,$J$968*F700)+0.3*IF(L700&lt;$L$968,L700*F700,$L$968*F700)+0.1*IF(N700&lt;$N$968,N700*F700,$N$968*F700))/F700</f>
        <v>0.12473309608540924</v>
      </c>
      <c r="S700" s="37">
        <f>43000000*(R700*F700)/SUMPRODUCT($R$4:$R$964,$F$4:$F$964)</f>
        <v>33784.721287762943</v>
      </c>
      <c r="T700" s="38">
        <f>S700/F700</f>
        <v>60.115162433741894</v>
      </c>
      <c r="U700" s="38">
        <f>43000000*F700/SUM($F$4:$F$964)</f>
        <v>55683.952210329851</v>
      </c>
      <c r="V700" s="38">
        <f t="shared" si="31"/>
        <v>21899.230922566909</v>
      </c>
      <c r="W700" s="38">
        <f t="shared" si="32"/>
        <v>38.966603065065932</v>
      </c>
    </row>
    <row r="701" spans="1:23" x14ac:dyDescent="0.25">
      <c r="A701" s="7" t="s">
        <v>1472</v>
      </c>
      <c r="B701" s="7" t="s">
        <v>1473</v>
      </c>
      <c r="C701" s="7" t="s">
        <v>196</v>
      </c>
      <c r="D701" s="8">
        <v>3560</v>
      </c>
      <c r="E701" s="8" t="s">
        <v>1474</v>
      </c>
      <c r="F701" s="9">
        <v>182</v>
      </c>
      <c r="G701" s="9">
        <v>27</v>
      </c>
      <c r="H701" s="10">
        <f t="shared" si="30"/>
        <v>0.14835164835164835</v>
      </c>
      <c r="I701" s="9">
        <v>40</v>
      </c>
      <c r="J701" s="10">
        <f>I701/F701</f>
        <v>0.21978021978021978</v>
      </c>
      <c r="K701" s="11">
        <v>8</v>
      </c>
      <c r="L701" s="12">
        <f>K701/F701</f>
        <v>4.3956043956043959E-2</v>
      </c>
      <c r="M701" s="9">
        <v>2</v>
      </c>
      <c r="N701" s="16">
        <f>M701/F701</f>
        <v>1.098901098901099E-2</v>
      </c>
      <c r="O701" s="15">
        <f>(G701+I701+K701)*0.3/F701+M701*0.1/F701</f>
        <v>0.12472527472527473</v>
      </c>
      <c r="P701" s="36">
        <f>43000000*(O701*F701)/SUMPRODUCT($F$4:$F$964,$O$4:$O$964)</f>
        <v>10648.546791368466</v>
      </c>
      <c r="Q701" s="36">
        <f>P701/F701</f>
        <v>58.50849885367289</v>
      </c>
      <c r="R701" s="15">
        <f>(0.3*IF(H701&lt;=$H$968,H701*F701,$H$968*F701)+0.3*IF(J701&lt;=$J$968,J701*F701,$J$968*F701)+0.3*IF(L701&lt;$L$968,L701*F701,$L$968*F701)+0.1*IF(N701&lt;$N$968,N701*F701,$N$968*F701))/F701</f>
        <v>0.12472527472527473</v>
      </c>
      <c r="S701" s="37">
        <f>43000000*(R701*F701)/SUMPRODUCT($R$4:$R$964,$F$4:$F$964)</f>
        <v>10940.273512585149</v>
      </c>
      <c r="T701" s="38">
        <f>S701/F701</f>
        <v>60.111392926292027</v>
      </c>
      <c r="U701" s="38">
        <f>43000000*F701/SUM($F$4:$F$964)</f>
        <v>18032.881320782977</v>
      </c>
      <c r="V701" s="38">
        <f t="shared" si="31"/>
        <v>7092.6078081978285</v>
      </c>
      <c r="W701" s="38">
        <f t="shared" si="32"/>
        <v>38.970372572515799</v>
      </c>
    </row>
    <row r="702" spans="1:23" x14ac:dyDescent="0.25">
      <c r="A702" s="7" t="s">
        <v>1475</v>
      </c>
      <c r="B702" s="7" t="s">
        <v>1473</v>
      </c>
      <c r="C702" s="7" t="s">
        <v>196</v>
      </c>
      <c r="D702" s="8">
        <v>3560</v>
      </c>
      <c r="E702" s="8" t="s">
        <v>1474</v>
      </c>
      <c r="F702" s="9">
        <v>189</v>
      </c>
      <c r="G702" s="9">
        <v>33</v>
      </c>
      <c r="H702" s="10">
        <f t="shared" si="30"/>
        <v>0.17460317460317459</v>
      </c>
      <c r="I702" s="9">
        <v>33</v>
      </c>
      <c r="J702" s="10">
        <f>I702/F702</f>
        <v>0.17460317460317459</v>
      </c>
      <c r="K702" s="11">
        <v>11</v>
      </c>
      <c r="L702" s="12">
        <f>K702/F702</f>
        <v>5.8201058201058198E-2</v>
      </c>
      <c r="M702" s="9">
        <v>4</v>
      </c>
      <c r="N702" s="16">
        <f>M702/F702</f>
        <v>2.1164021164021163E-2</v>
      </c>
      <c r="O702" s="15">
        <f>(G702+I702+K702)*0.3/F702+M702*0.1/F702</f>
        <v>0.12433862433862432</v>
      </c>
      <c r="P702" s="36">
        <f>43000000*(O702*F702)/SUMPRODUCT($F$4:$F$964,$O$4:$O$964)</f>
        <v>11023.825973443123</v>
      </c>
      <c r="Q702" s="36">
        <f>P702/F702</f>
        <v>58.327121552609114</v>
      </c>
      <c r="R702" s="15">
        <f>(0.3*IF(H702&lt;=$H$968,H702*F702,$H$968*F702)+0.3*IF(J702&lt;=$J$968,J702*F702,$J$968*F702)+0.3*IF(L702&lt;$L$968,L702*F702,$L$968*F702)+0.1*IF(N702&lt;$N$968,N702*F702,$N$968*F702))/F702</f>
        <v>0.12433862433862433</v>
      </c>
      <c r="S702" s="37">
        <f>43000000*(R702*F702)/SUMPRODUCT($R$4:$R$964,$F$4:$F$964)</f>
        <v>11325.833812588149</v>
      </c>
      <c r="T702" s="38">
        <f>S702/F702</f>
        <v>59.925046627450527</v>
      </c>
      <c r="U702" s="38">
        <f>43000000*F702/SUM($F$4:$F$964)</f>
        <v>18726.453679274629</v>
      </c>
      <c r="V702" s="38">
        <f t="shared" si="31"/>
        <v>7400.6198666864802</v>
      </c>
      <c r="W702" s="38">
        <f t="shared" si="32"/>
        <v>39.156718871357299</v>
      </c>
    </row>
    <row r="703" spans="1:23" x14ac:dyDescent="0.25">
      <c r="A703" s="7" t="s">
        <v>1476</v>
      </c>
      <c r="B703" s="7" t="s">
        <v>1298</v>
      </c>
      <c r="C703" s="7" t="s">
        <v>664</v>
      </c>
      <c r="D703" s="8">
        <v>2870</v>
      </c>
      <c r="E703" s="8" t="s">
        <v>1477</v>
      </c>
      <c r="F703" s="9">
        <v>379</v>
      </c>
      <c r="G703" s="9">
        <v>57</v>
      </c>
      <c r="H703" s="10">
        <f t="shared" si="30"/>
        <v>0.15039577836411611</v>
      </c>
      <c r="I703" s="9">
        <v>76</v>
      </c>
      <c r="J703" s="10">
        <f>I703/F703</f>
        <v>0.20052770448548812</v>
      </c>
      <c r="K703" s="11">
        <v>16</v>
      </c>
      <c r="L703" s="12">
        <f>K703/F703</f>
        <v>4.221635883905013E-2</v>
      </c>
      <c r="M703" s="9">
        <v>23</v>
      </c>
      <c r="N703" s="16">
        <f>M703/F703</f>
        <v>6.0686015831134567E-2</v>
      </c>
      <c r="O703" s="15">
        <f>(G703+I703+K703)*0.3/F703+M703*0.1/F703</f>
        <v>0.12401055408970975</v>
      </c>
      <c r="P703" s="36">
        <f>43000000*(O703*F703)/SUMPRODUCT($F$4:$F$964,$O$4:$O$964)</f>
        <v>22047.651946886246</v>
      </c>
      <c r="Q703" s="36">
        <f>P703/F703</f>
        <v>58.173224134264501</v>
      </c>
      <c r="R703" s="15">
        <f>(0.3*IF(H703&lt;=$H$968,H703*F703,$H$968*F703)+0.3*IF(J703&lt;=$J$968,J703*F703,$J$968*F703)+0.3*IF(L703&lt;$L$968,L703*F703,$L$968*F703)+0.1*IF(N703&lt;$N$968,N703*F703,$N$968*F703))/F703</f>
        <v>0.12401055408970976</v>
      </c>
      <c r="S703" s="37">
        <f>43000000*(R703*F703)/SUMPRODUCT($R$4:$R$964,$F$4:$F$964)</f>
        <v>22651.667625176298</v>
      </c>
      <c r="T703" s="38">
        <f>S703/F703</f>
        <v>59.766933047958574</v>
      </c>
      <c r="U703" s="38">
        <f>43000000*F703/SUM($F$4:$F$964)</f>
        <v>37551.989124048065</v>
      </c>
      <c r="V703" s="38">
        <f t="shared" si="31"/>
        <v>14900.321498871766</v>
      </c>
      <c r="W703" s="38">
        <f t="shared" si="32"/>
        <v>39.314832450849252</v>
      </c>
    </row>
    <row r="704" spans="1:23" x14ac:dyDescent="0.25">
      <c r="A704" s="7" t="s">
        <v>1478</v>
      </c>
      <c r="B704" s="7" t="s">
        <v>351</v>
      </c>
      <c r="C704" s="7" t="s">
        <v>352</v>
      </c>
      <c r="D704" s="8">
        <v>9100</v>
      </c>
      <c r="E704" s="8" t="s">
        <v>353</v>
      </c>
      <c r="F704" s="9">
        <v>673</v>
      </c>
      <c r="G704" s="9">
        <v>64</v>
      </c>
      <c r="H704" s="10">
        <f t="shared" si="30"/>
        <v>9.5096582466567603E-2</v>
      </c>
      <c r="I704" s="9">
        <v>137</v>
      </c>
      <c r="J704" s="10">
        <f>I704/F704</f>
        <v>0.20356612184249628</v>
      </c>
      <c r="K704" s="11">
        <v>24</v>
      </c>
      <c r="L704" s="12">
        <f>K704/F704</f>
        <v>3.5661218424962851E-2</v>
      </c>
      <c r="M704" s="9">
        <v>159</v>
      </c>
      <c r="N704" s="16">
        <f>M704/F704</f>
        <v>0.23625557206537889</v>
      </c>
      <c r="O704" s="15">
        <f>(G704+I704+K704)*0.3/F704+M704*0.1/F704</f>
        <v>0.12392273402674592</v>
      </c>
      <c r="P704" s="36">
        <f>43000000*(O704*F704)/SUMPRODUCT($F$4:$F$964,$O$4:$O$964)</f>
        <v>39122.854731283267</v>
      </c>
      <c r="Q704" s="36">
        <f>P704/F704</f>
        <v>58.132027832516002</v>
      </c>
      <c r="R704" s="15">
        <f>(0.3*IF(H704&lt;=$H$968,H704*F704,$H$968*F704)+0.3*IF(J704&lt;=$J$968,J704*F704,$J$968*F704)+0.3*IF(L704&lt;$L$968,L704*F704,$L$968*F704)+0.1*IF(N704&lt;$N$968,N704*F704,$N$968*F704))/F704</f>
        <v>0.12392273402674592</v>
      </c>
      <c r="S704" s="37">
        <f>43000000*(R704*F704)/SUMPRODUCT($R$4:$R$964,$F$4:$F$964)</f>
        <v>40194.661275312843</v>
      </c>
      <c r="T704" s="38">
        <f>S704/F704</f>
        <v>59.724608135680299</v>
      </c>
      <c r="U704" s="38">
        <f>43000000*F704/SUM($F$4:$F$964)</f>
        <v>66682.028180697496</v>
      </c>
      <c r="V704" s="38">
        <f t="shared" si="31"/>
        <v>26487.366905384653</v>
      </c>
      <c r="W704" s="38">
        <f t="shared" si="32"/>
        <v>39.357157363127527</v>
      </c>
    </row>
    <row r="705" spans="1:23" x14ac:dyDescent="0.25">
      <c r="A705" s="7" t="s">
        <v>1479</v>
      </c>
      <c r="B705" s="7" t="s">
        <v>1480</v>
      </c>
      <c r="C705" s="7" t="s">
        <v>40</v>
      </c>
      <c r="D705" s="8">
        <v>8850</v>
      </c>
      <c r="E705" s="8" t="s">
        <v>1481</v>
      </c>
      <c r="F705" s="9">
        <v>288</v>
      </c>
      <c r="G705" s="9">
        <v>46</v>
      </c>
      <c r="H705" s="10">
        <f t="shared" si="30"/>
        <v>0.15972222222222221</v>
      </c>
      <c r="I705" s="9">
        <v>68</v>
      </c>
      <c r="J705" s="10">
        <f>I705/F705</f>
        <v>0.2361111111111111</v>
      </c>
      <c r="K705" s="11">
        <v>2</v>
      </c>
      <c r="L705" s="12">
        <f>K705/F705</f>
        <v>6.9444444444444441E-3</v>
      </c>
      <c r="M705" s="9">
        <v>7</v>
      </c>
      <c r="N705" s="16">
        <f>M705/F705</f>
        <v>2.4305555555555556E-2</v>
      </c>
      <c r="O705" s="15">
        <f>(G705+I705+K705)*0.3/F705+M705*0.1/F705</f>
        <v>0.12326388888888888</v>
      </c>
      <c r="P705" s="36">
        <f>43000000*(O705*F705)/SUMPRODUCT($F$4:$F$964,$O$4:$O$964)</f>
        <v>16653.013704563018</v>
      </c>
      <c r="Q705" s="36">
        <f>P705/F705</f>
        <v>57.822964251954922</v>
      </c>
      <c r="R705" s="15">
        <f>(0.3*IF(H705&lt;=$H$968,H705*F705,$H$968*F705)+0.3*IF(J705&lt;=$J$968,J705*F705,$J$968*F705)+0.3*IF(L705&lt;$L$968,L705*F705,$L$968*F705)+0.1*IF(N705&lt;$N$968,N705*F705,$N$968*F705))/F705</f>
        <v>0.1232638888888889</v>
      </c>
      <c r="S705" s="37">
        <f>43000000*(R705*F705)/SUMPRODUCT($R$4:$R$964,$F$4:$F$964)</f>
        <v>17109.238312633162</v>
      </c>
      <c r="T705" s="38">
        <f>S705/F705</f>
        <v>59.407077474420703</v>
      </c>
      <c r="U705" s="38">
        <f>43000000*F705/SUM($F$4:$F$964)</f>
        <v>28535.548463656578</v>
      </c>
      <c r="V705" s="38">
        <f t="shared" si="31"/>
        <v>11426.310151023416</v>
      </c>
      <c r="W705" s="38">
        <f t="shared" si="32"/>
        <v>39.674688024387123</v>
      </c>
    </row>
    <row r="706" spans="1:23" x14ac:dyDescent="0.25">
      <c r="A706" s="7" t="s">
        <v>1482</v>
      </c>
      <c r="B706" s="7" t="s">
        <v>864</v>
      </c>
      <c r="C706" s="7" t="s">
        <v>193</v>
      </c>
      <c r="D706" s="8">
        <v>3200</v>
      </c>
      <c r="E706" s="8" t="s">
        <v>865</v>
      </c>
      <c r="F706" s="9">
        <v>375</v>
      </c>
      <c r="G706" s="9">
        <v>53</v>
      </c>
      <c r="H706" s="10">
        <f t="shared" si="30"/>
        <v>0.14133333333333334</v>
      </c>
      <c r="I706" s="9">
        <v>80</v>
      </c>
      <c r="J706" s="10">
        <f>I706/F706</f>
        <v>0.21333333333333335</v>
      </c>
      <c r="K706" s="11">
        <v>13</v>
      </c>
      <c r="L706" s="12">
        <f>K706/F706</f>
        <v>3.4666666666666665E-2</v>
      </c>
      <c r="M706" s="9">
        <v>22</v>
      </c>
      <c r="N706" s="16">
        <f>M706/F706</f>
        <v>5.8666666666666666E-2</v>
      </c>
      <c r="O706" s="15">
        <f>(G706+I706+K706)*0.3/F706+M706*0.1/F706</f>
        <v>0.12266666666666666</v>
      </c>
      <c r="P706" s="36">
        <f>43000000*(O706*F706)/SUMPRODUCT($F$4:$F$964,$O$4:$O$964)</f>
        <v>21578.552969292927</v>
      </c>
      <c r="Q706" s="36">
        <f>P706/F706</f>
        <v>57.54280791811447</v>
      </c>
      <c r="R706" s="15">
        <f>(0.3*IF(H706&lt;=$H$968,H706*F706,$H$968*F706)+0.3*IF(J706&lt;=$J$968,J706*F706,$J$968*F706)+0.3*IF(L706&lt;$L$968,L706*F706,$L$968*F706)+0.1*IF(N706&lt;$N$968,N706*F706,$N$968*F706))/F706</f>
        <v>0.12266666666666666</v>
      </c>
      <c r="S706" s="37">
        <f>43000000*(R706*F706)/SUMPRODUCT($R$4:$R$964,$F$4:$F$964)</f>
        <v>22169.717250172547</v>
      </c>
      <c r="T706" s="38">
        <f>S706/F706</f>
        <v>59.119246000460123</v>
      </c>
      <c r="U706" s="38">
        <f>43000000*F706/SUM($F$4:$F$964)</f>
        <v>37155.662062052834</v>
      </c>
      <c r="V706" s="38">
        <f t="shared" si="31"/>
        <v>14985.944811880287</v>
      </c>
      <c r="W706" s="38">
        <f t="shared" si="32"/>
        <v>39.962519498347703</v>
      </c>
    </row>
    <row r="707" spans="1:23" x14ac:dyDescent="0.25">
      <c r="A707" s="7" t="s">
        <v>1483</v>
      </c>
      <c r="B707" s="7" t="s">
        <v>1484</v>
      </c>
      <c r="C707" s="7" t="s">
        <v>172</v>
      </c>
      <c r="D707" s="8">
        <v>9100</v>
      </c>
      <c r="E707" s="8" t="s">
        <v>353</v>
      </c>
      <c r="F707" s="9">
        <v>314</v>
      </c>
      <c r="G707" s="9">
        <v>36</v>
      </c>
      <c r="H707" s="10">
        <f t="shared" si="30"/>
        <v>0.11464968152866242</v>
      </c>
      <c r="I707" s="9">
        <v>52</v>
      </c>
      <c r="J707" s="10">
        <f>I707/F707</f>
        <v>0.16560509554140126</v>
      </c>
      <c r="K707" s="11">
        <v>14</v>
      </c>
      <c r="L707" s="12">
        <f>K707/F707</f>
        <v>4.4585987261146494E-2</v>
      </c>
      <c r="M707" s="9">
        <v>79</v>
      </c>
      <c r="N707" s="16">
        <f>M707/F707</f>
        <v>0.25159235668789809</v>
      </c>
      <c r="O707" s="15">
        <f>(G707+I707+K707)*0.3/F707+M707*0.1/F707</f>
        <v>0.12261146496815287</v>
      </c>
      <c r="P707" s="36">
        <f>43000000*(O707*F707)/SUMPRODUCT($F$4:$F$964,$O$4:$O$964)</f>
        <v>18060.310637342991</v>
      </c>
      <c r="Q707" s="36">
        <f>P707/F707</f>
        <v>57.516912857780227</v>
      </c>
      <c r="R707" s="15">
        <f>(0.3*IF(H707&lt;=$H$968,H707*F707,$H$968*F707)+0.3*IF(J707&lt;=$J$968,J707*F707,$J$968*F707)+0.3*IF(L707&lt;$L$968,L707*F707,$L$968*F707)+0.1*IF(N707&lt;$N$968,N707*F707,$N$968*F707))/F707</f>
        <v>0.12261146496815287</v>
      </c>
      <c r="S707" s="37">
        <f>43000000*(R707*F707)/SUMPRODUCT($R$4:$R$964,$F$4:$F$964)</f>
        <v>18555.089437644416</v>
      </c>
      <c r="T707" s="38">
        <f>S707/F707</f>
        <v>59.092641521160559</v>
      </c>
      <c r="U707" s="38">
        <f>43000000*F707/SUM($F$4:$F$964)</f>
        <v>31111.674366625575</v>
      </c>
      <c r="V707" s="38">
        <f t="shared" si="31"/>
        <v>12556.584928981159</v>
      </c>
      <c r="W707" s="38">
        <f t="shared" si="32"/>
        <v>39.989123977647267</v>
      </c>
    </row>
    <row r="708" spans="1:23" x14ac:dyDescent="0.25">
      <c r="A708" s="7" t="s">
        <v>1485</v>
      </c>
      <c r="B708" s="7" t="s">
        <v>583</v>
      </c>
      <c r="C708" s="7" t="s">
        <v>40</v>
      </c>
      <c r="D708" s="8">
        <v>3540</v>
      </c>
      <c r="E708" s="8" t="s">
        <v>441</v>
      </c>
      <c r="F708" s="9">
        <v>282</v>
      </c>
      <c r="G708" s="9">
        <v>35</v>
      </c>
      <c r="H708" s="10">
        <f t="shared" ref="H708:H771" si="33">G708/F708</f>
        <v>0.12411347517730496</v>
      </c>
      <c r="I708" s="9">
        <v>67</v>
      </c>
      <c r="J708" s="10">
        <f>I708/F708</f>
        <v>0.23758865248226951</v>
      </c>
      <c r="K708" s="11">
        <v>11</v>
      </c>
      <c r="L708" s="12">
        <f>K708/F708</f>
        <v>3.9007092198581561E-2</v>
      </c>
      <c r="M708" s="9">
        <v>6</v>
      </c>
      <c r="N708" s="16">
        <f>M708/F708</f>
        <v>2.1276595744680851E-2</v>
      </c>
      <c r="O708" s="15">
        <f>(G708+I708+K708)*0.3/F708+M708*0.1/F708</f>
        <v>0.12234042553191489</v>
      </c>
      <c r="P708" s="36">
        <f>43000000*(O708*F708)/SUMPRODUCT($F$4:$F$964,$O$4:$O$964)</f>
        <v>16183.914726969693</v>
      </c>
      <c r="Q708" s="36">
        <f>P708/F708</f>
        <v>57.389768535353525</v>
      </c>
      <c r="R708" s="15">
        <f>(0.3*IF(H708&lt;=$H$968,H708*F708,$H$968*F708)+0.3*IF(J708&lt;=$J$968,J708*F708,$J$968*F708)+0.3*IF(L708&lt;$L$968,L708*F708,$L$968*F708)+0.1*IF(N708&lt;$N$968,N708*F708,$N$968*F708))/F708</f>
        <v>0.12234042553191489</v>
      </c>
      <c r="S708" s="37">
        <f>43000000*(R708*F708)/SUMPRODUCT($R$4:$R$964,$F$4:$F$964)</f>
        <v>16627.287937629411</v>
      </c>
      <c r="T708" s="38">
        <f>S708/F708</f>
        <v>58.962013963224862</v>
      </c>
      <c r="U708" s="38">
        <f>43000000*F708/SUM($F$4:$F$964)</f>
        <v>27941.057870663732</v>
      </c>
      <c r="V708" s="38">
        <f t="shared" si="31"/>
        <v>11313.76993303432</v>
      </c>
      <c r="W708" s="38">
        <f t="shared" si="32"/>
        <v>40.119751535582964</v>
      </c>
    </row>
    <row r="709" spans="1:23" x14ac:dyDescent="0.25">
      <c r="A709" s="7" t="s">
        <v>1486</v>
      </c>
      <c r="B709" s="7" t="s">
        <v>1487</v>
      </c>
      <c r="C709" s="7" t="s">
        <v>196</v>
      </c>
      <c r="D709" s="8">
        <v>2850</v>
      </c>
      <c r="E709" s="8" t="s">
        <v>712</v>
      </c>
      <c r="F709" s="9">
        <v>556</v>
      </c>
      <c r="G709" s="9">
        <v>71</v>
      </c>
      <c r="H709" s="10">
        <f t="shared" si="33"/>
        <v>0.12769784172661872</v>
      </c>
      <c r="I709" s="9">
        <v>91</v>
      </c>
      <c r="J709" s="10">
        <f>I709/F709</f>
        <v>0.16366906474820145</v>
      </c>
      <c r="K709" s="11">
        <v>16</v>
      </c>
      <c r="L709" s="12">
        <f>K709/F709</f>
        <v>2.8776978417266189E-2</v>
      </c>
      <c r="M709" s="9">
        <v>144</v>
      </c>
      <c r="N709" s="16">
        <f>M709/F709</f>
        <v>0.25899280575539568</v>
      </c>
      <c r="O709" s="15">
        <f>(G709+I709+K709)*0.3/F709+M709*0.1/F709</f>
        <v>0.12194244604316547</v>
      </c>
      <c r="P709" s="36">
        <f>43000000*(O709*F709)/SUMPRODUCT($F$4:$F$964,$O$4:$O$964)</f>
        <v>31804.910680827397</v>
      </c>
      <c r="Q709" s="36">
        <f>P709/F709</f>
        <v>57.203076764078055</v>
      </c>
      <c r="R709" s="15">
        <f>(0.3*IF(H709&lt;=$H$968,H709*F709,$H$968*F709)+0.3*IF(J709&lt;=$J$968,J709*F709,$J$968*F709)+0.3*IF(L709&lt;$L$968,L709*F709,$L$968*F709)+0.1*IF(N709&lt;$N$968,N709*F709,$N$968*F709))/F709</f>
        <v>0.12194244604316547</v>
      </c>
      <c r="S709" s="37">
        <f>43000000*(R709*F709)/SUMPRODUCT($R$4:$R$964,$F$4:$F$964)</f>
        <v>32676.235425254323</v>
      </c>
      <c r="T709" s="38">
        <f>S709/F709</f>
        <v>58.770207599378281</v>
      </c>
      <c r="U709" s="38">
        <f>43000000*F709/SUM($F$4:$F$964)</f>
        <v>55089.461617337001</v>
      </c>
      <c r="V709" s="38">
        <f t="shared" ref="V709:V772" si="34">-(S709-U709)</f>
        <v>22413.226192082679</v>
      </c>
      <c r="W709" s="38">
        <f t="shared" ref="W709:W772" si="35">$T$965-T709</f>
        <v>40.311557899429545</v>
      </c>
    </row>
    <row r="710" spans="1:23" x14ac:dyDescent="0.25">
      <c r="A710" s="7" t="s">
        <v>1488</v>
      </c>
      <c r="B710" s="7" t="s">
        <v>1489</v>
      </c>
      <c r="C710" s="7" t="s">
        <v>157</v>
      </c>
      <c r="D710" s="8">
        <v>2370</v>
      </c>
      <c r="E710" s="8" t="s">
        <v>1490</v>
      </c>
      <c r="F710" s="9">
        <v>758</v>
      </c>
      <c r="G710" s="9">
        <v>141</v>
      </c>
      <c r="H710" s="10">
        <f t="shared" si="33"/>
        <v>0.18601583113456466</v>
      </c>
      <c r="I710" s="9">
        <v>149</v>
      </c>
      <c r="J710" s="10">
        <f>I710/F710</f>
        <v>0.19656992084432717</v>
      </c>
      <c r="K710" s="11">
        <v>8</v>
      </c>
      <c r="L710" s="12">
        <f>K710/F710</f>
        <v>1.0554089709762533E-2</v>
      </c>
      <c r="M710" s="9">
        <v>29</v>
      </c>
      <c r="N710" s="16">
        <f>M710/F710</f>
        <v>3.825857519788918E-2</v>
      </c>
      <c r="O710" s="15">
        <f>(G710+I710+K710)*0.3/F710+M710*0.1/F710</f>
        <v>0.12176781002638522</v>
      </c>
      <c r="P710" s="36">
        <f>43000000*(O710*F710)/SUMPRODUCT($F$4:$F$964,$O$4:$O$964)</f>
        <v>43297.835631863847</v>
      </c>
      <c r="Q710" s="36">
        <f>P710/F710</f>
        <v>57.121155187155473</v>
      </c>
      <c r="R710" s="15">
        <f>(0.3*IF(H710&lt;=$H$968,H710*F710,$H$968*F710)+0.3*IF(J710&lt;=$J$968,J710*F710,$J$968*F710)+0.3*IF(L710&lt;$L$968,L710*F710,$L$968*F710)+0.1*IF(N710&lt;$N$968,N710*F710,$N$968*F710))/F710</f>
        <v>0.12176781002638525</v>
      </c>
      <c r="S710" s="37">
        <f>43000000*(R710*F710)/SUMPRODUCT($R$4:$R$964,$F$4:$F$964)</f>
        <v>44484.019612846227</v>
      </c>
      <c r="T710" s="38">
        <f>S710/F710</f>
        <v>58.68604170560188</v>
      </c>
      <c r="U710" s="38">
        <f>43000000*F710/SUM($F$4:$F$964)</f>
        <v>75103.978248096129</v>
      </c>
      <c r="V710" s="38">
        <f t="shared" si="34"/>
        <v>30619.958635249903</v>
      </c>
      <c r="W710" s="38">
        <f t="shared" si="35"/>
        <v>40.395723793205946</v>
      </c>
    </row>
    <row r="711" spans="1:23" x14ac:dyDescent="0.25">
      <c r="A711" s="7" t="s">
        <v>1491</v>
      </c>
      <c r="B711" s="7" t="s">
        <v>1095</v>
      </c>
      <c r="C711" s="7" t="s">
        <v>327</v>
      </c>
      <c r="D711" s="8">
        <v>9940</v>
      </c>
      <c r="E711" s="8" t="s">
        <v>1096</v>
      </c>
      <c r="F711" s="9">
        <v>175</v>
      </c>
      <c r="G711" s="9">
        <v>15</v>
      </c>
      <c r="H711" s="10">
        <f t="shared" si="33"/>
        <v>8.5714285714285715E-2</v>
      </c>
      <c r="I711" s="9">
        <v>37</v>
      </c>
      <c r="J711" s="10">
        <f>I711/F711</f>
        <v>0.21142857142857144</v>
      </c>
      <c r="K711" s="11">
        <v>5</v>
      </c>
      <c r="L711" s="12">
        <f>K711/F711</f>
        <v>2.8571428571428571E-2</v>
      </c>
      <c r="M711" s="9">
        <v>42</v>
      </c>
      <c r="N711" s="16">
        <f>M711/F711</f>
        <v>0.24</v>
      </c>
      <c r="O711" s="15">
        <f>(G711+I711+K711)*0.3/F711+M711*0.1/F711</f>
        <v>0.12171428571428569</v>
      </c>
      <c r="P711" s="36">
        <f>43000000*(O711*F711)/SUMPRODUCT($F$4:$F$964,$O$4:$O$964)</f>
        <v>9991.808222737809</v>
      </c>
      <c r="Q711" s="36">
        <f>P711/F711</f>
        <v>57.096046987073194</v>
      </c>
      <c r="R711" s="15">
        <f>(0.3*IF(H711&lt;=$H$968,H711*F711,$H$968*F711)+0.3*IF(J711&lt;=$J$968,J711*F711,$J$968*F711)+0.3*IF(L711&lt;$L$968,L711*F711,$L$968*F711)+0.1*IF(N711&lt;$N$968,N711*F711,$N$968*F711))/F711</f>
        <v>0.12171428571428572</v>
      </c>
      <c r="S711" s="37">
        <f>43000000*(R711*F711)/SUMPRODUCT($R$4:$R$964,$F$4:$F$964)</f>
        <v>10265.542987579898</v>
      </c>
      <c r="T711" s="38">
        <f>S711/F711</f>
        <v>58.660245643313701</v>
      </c>
      <c r="U711" s="38">
        <f>43000000*F711/SUM($F$4:$F$964)</f>
        <v>17339.308962291325</v>
      </c>
      <c r="V711" s="38">
        <f t="shared" si="34"/>
        <v>7073.7659747114267</v>
      </c>
      <c r="W711" s="38">
        <f t="shared" si="35"/>
        <v>40.421519855494125</v>
      </c>
    </row>
    <row r="712" spans="1:23" x14ac:dyDescent="0.25">
      <c r="A712" s="7" t="s">
        <v>1492</v>
      </c>
      <c r="B712" s="7" t="s">
        <v>1493</v>
      </c>
      <c r="C712" s="7" t="s">
        <v>40</v>
      </c>
      <c r="D712" s="8">
        <v>8860</v>
      </c>
      <c r="E712" s="8" t="s">
        <v>1494</v>
      </c>
      <c r="F712" s="9">
        <v>238</v>
      </c>
      <c r="G712" s="9">
        <v>42</v>
      </c>
      <c r="H712" s="10">
        <f t="shared" si="33"/>
        <v>0.17647058823529413</v>
      </c>
      <c r="I712" s="9">
        <v>51</v>
      </c>
      <c r="J712" s="10">
        <f>I712/F712</f>
        <v>0.21428571428571427</v>
      </c>
      <c r="K712" s="11">
        <v>2</v>
      </c>
      <c r="L712" s="12">
        <f>K712/F712</f>
        <v>8.4033613445378148E-3</v>
      </c>
      <c r="M712" s="9">
        <v>2</v>
      </c>
      <c r="N712" s="16">
        <f>M712/F712</f>
        <v>8.4033613445378148E-3</v>
      </c>
      <c r="O712" s="15">
        <f>(G712+I712+K712)*0.3/F712+M712*0.1/F712</f>
        <v>0.12058823529411765</v>
      </c>
      <c r="P712" s="36">
        <f>43000000*(O712*F712)/SUMPRODUCT($F$4:$F$964,$O$4:$O$964)</f>
        <v>13463.140656928412</v>
      </c>
      <c r="Q712" s="36">
        <f>P712/F712</f>
        <v>56.567817886253827</v>
      </c>
      <c r="R712" s="15">
        <f>(0.3*IF(H712&lt;=$H$968,H712*F712,$H$968*F712)+0.3*IF(J712&lt;=$J$968,J712*F712,$J$968*F712)+0.3*IF(L712&lt;$L$968,L712*F712,$L$968*F712)+0.1*IF(N712&lt;$N$968,N712*F712,$N$968*F712))/F712</f>
        <v>0.12058823529411765</v>
      </c>
      <c r="S712" s="37">
        <f>43000000*(R712*F712)/SUMPRODUCT($R$4:$R$964,$F$4:$F$964)</f>
        <v>13831.975762607655</v>
      </c>
      <c r="T712" s="38">
        <f>S712/F712</f>
        <v>58.117545221040565</v>
      </c>
      <c r="U712" s="38">
        <f>43000000*F712/SUM($F$4:$F$964)</f>
        <v>23581.460188716199</v>
      </c>
      <c r="V712" s="38">
        <f t="shared" si="34"/>
        <v>9749.4844261085436</v>
      </c>
      <c r="W712" s="38">
        <f t="shared" si="35"/>
        <v>40.964220277767261</v>
      </c>
    </row>
    <row r="713" spans="1:23" x14ac:dyDescent="0.25">
      <c r="A713" s="7" t="s">
        <v>1495</v>
      </c>
      <c r="B713" s="7" t="s">
        <v>1496</v>
      </c>
      <c r="C713" s="7" t="s">
        <v>135</v>
      </c>
      <c r="D713" s="8">
        <v>2260</v>
      </c>
      <c r="E713" s="8" t="s">
        <v>941</v>
      </c>
      <c r="F713" s="9">
        <v>180</v>
      </c>
      <c r="G713" s="9">
        <v>33</v>
      </c>
      <c r="H713" s="10">
        <f t="shared" si="33"/>
        <v>0.18333333333333332</v>
      </c>
      <c r="I713" s="9">
        <v>35</v>
      </c>
      <c r="J713" s="10">
        <f>I713/F713</f>
        <v>0.19444444444444445</v>
      </c>
      <c r="K713" s="11">
        <v>3</v>
      </c>
      <c r="L713" s="12">
        <f>K713/F713</f>
        <v>1.6666666666666666E-2</v>
      </c>
      <c r="M713" s="9">
        <v>4</v>
      </c>
      <c r="N713" s="16">
        <f>M713/F713</f>
        <v>2.2222222222222223E-2</v>
      </c>
      <c r="O713" s="15">
        <f>(G713+I713+K713)*0.3/F713+M713*0.1/F713</f>
        <v>0.12055555555555555</v>
      </c>
      <c r="P713" s="36">
        <f>43000000*(O713*F713)/SUMPRODUCT($F$4:$F$964,$O$4:$O$964)</f>
        <v>10179.447813775141</v>
      </c>
      <c r="Q713" s="36">
        <f>P713/F713</f>
        <v>56.552487854306342</v>
      </c>
      <c r="R713" s="15">
        <f>(0.3*IF(H713&lt;=$H$968,H713*F713,$H$968*F713)+0.3*IF(J713&lt;=$J$968,J713*F713,$J$968*F713)+0.3*IF(L713&lt;$L$968,L713*F713,$L$968*F713)+0.1*IF(N713&lt;$N$968,N713*F713,$N$968*F713))/F713</f>
        <v>0.12055555555555553</v>
      </c>
      <c r="S713" s="37">
        <f>43000000*(R713*F713)/SUMPRODUCT($R$4:$R$964,$F$4:$F$964)</f>
        <v>10458.323137581396</v>
      </c>
      <c r="T713" s="38">
        <f>S713/F713</f>
        <v>58.101795208785532</v>
      </c>
      <c r="U713" s="38">
        <f>43000000*F713/SUM($F$4:$F$964)</f>
        <v>17834.717789785362</v>
      </c>
      <c r="V713" s="38">
        <f t="shared" si="34"/>
        <v>7376.394652203966</v>
      </c>
      <c r="W713" s="38">
        <f t="shared" si="35"/>
        <v>40.979970290022294</v>
      </c>
    </row>
    <row r="714" spans="1:23" x14ac:dyDescent="0.25">
      <c r="A714" s="7" t="s">
        <v>1497</v>
      </c>
      <c r="B714" s="7" t="s">
        <v>1345</v>
      </c>
      <c r="C714" s="7" t="s">
        <v>120</v>
      </c>
      <c r="D714" s="8">
        <v>9230</v>
      </c>
      <c r="E714" s="8" t="s">
        <v>415</v>
      </c>
      <c r="F714" s="9">
        <v>871</v>
      </c>
      <c r="G714" s="9">
        <v>130</v>
      </c>
      <c r="H714" s="10">
        <f t="shared" si="33"/>
        <v>0.14925373134328357</v>
      </c>
      <c r="I714" s="9">
        <v>154</v>
      </c>
      <c r="J714" s="10">
        <f>I714/F714</f>
        <v>0.17680826636050517</v>
      </c>
      <c r="K714" s="11">
        <v>19</v>
      </c>
      <c r="L714" s="12">
        <f>K714/F714</f>
        <v>2.1814006888633754E-2</v>
      </c>
      <c r="M714" s="9">
        <v>141</v>
      </c>
      <c r="N714" s="16">
        <f>M714/F714</f>
        <v>0.1618828932261768</v>
      </c>
      <c r="O714" s="15">
        <f>(G714+I714+K714)*0.3/F714+M714*0.1/F714</f>
        <v>0.12055109070034442</v>
      </c>
      <c r="P714" s="36">
        <f>43000000*(O714*F714)/SUMPRODUCT($F$4:$F$964,$O$4:$O$964)</f>
        <v>49255.392647299057</v>
      </c>
      <c r="Q714" s="36">
        <f>P714/F714</f>
        <v>56.550393395291685</v>
      </c>
      <c r="R714" s="15">
        <f>(0.3*IF(H714&lt;=$H$968,H714*F714,$H$968*F714)+0.3*IF(J714&lt;=$J$968,J714*F714,$J$968*F714)+0.3*IF(L714&lt;$L$968,L714*F714,$L$968*F714)+0.1*IF(N714&lt;$N$968,N714*F714,$N$968*F714))/F714</f>
        <v>0.12055109070034443</v>
      </c>
      <c r="S714" s="37">
        <f>43000000*(R714*F714)/SUMPRODUCT($R$4:$R$964,$F$4:$F$964)</f>
        <v>50604.789375393862</v>
      </c>
      <c r="T714" s="38">
        <f>S714/F714</f>
        <v>58.099643370142211</v>
      </c>
      <c r="U714" s="38">
        <f>43000000*F714/SUM($F$4:$F$964)</f>
        <v>86300.217749461386</v>
      </c>
      <c r="V714" s="38">
        <f t="shared" si="34"/>
        <v>35695.428374067524</v>
      </c>
      <c r="W714" s="38">
        <f t="shared" si="35"/>
        <v>40.982122128665615</v>
      </c>
    </row>
    <row r="715" spans="1:23" x14ac:dyDescent="0.25">
      <c r="A715" s="7" t="s">
        <v>1498</v>
      </c>
      <c r="B715" s="7" t="s">
        <v>1499</v>
      </c>
      <c r="C715" s="7" t="s">
        <v>44</v>
      </c>
      <c r="D715" s="8">
        <v>3500</v>
      </c>
      <c r="E715" s="8" t="s">
        <v>380</v>
      </c>
      <c r="F715" s="9">
        <v>172</v>
      </c>
      <c r="G715" s="9">
        <v>16</v>
      </c>
      <c r="H715" s="10">
        <f t="shared" si="33"/>
        <v>9.3023255813953487E-2</v>
      </c>
      <c r="I715" s="9">
        <v>32</v>
      </c>
      <c r="J715" s="10">
        <f>I715/F715</f>
        <v>0.18604651162790697</v>
      </c>
      <c r="K715" s="11">
        <v>8</v>
      </c>
      <c r="L715" s="12">
        <f>K715/F715</f>
        <v>4.6511627906976744E-2</v>
      </c>
      <c r="M715" s="9">
        <v>39</v>
      </c>
      <c r="N715" s="16">
        <f>M715/F715</f>
        <v>0.22674418604651161</v>
      </c>
      <c r="O715" s="15">
        <f>(G715+I715+K715)*0.3/F715+M715*0.1/F715</f>
        <v>0.12034883720930233</v>
      </c>
      <c r="P715" s="36">
        <f>43000000*(O715*F715)/SUMPRODUCT($F$4:$F$964,$O$4:$O$964)</f>
        <v>9710.3488361818163</v>
      </c>
      <c r="Q715" s="36">
        <f>P715/F715</f>
        <v>56.455516489429165</v>
      </c>
      <c r="R715" s="15">
        <f>(0.3*IF(H715&lt;=$H$968,H715*F715,$H$968*F715)+0.3*IF(J715&lt;=$J$968,J715*F715,$J$968*F715)+0.3*IF(L715&lt;$L$968,L715*F715,$L$968*F715)+0.1*IF(N715&lt;$N$968,N715*F715,$N$968*F715))/F715</f>
        <v>0.1203488372093023</v>
      </c>
      <c r="S715" s="37">
        <f>43000000*(R715*F715)/SUMPRODUCT($R$4:$R$964,$F$4:$F$964)</f>
        <v>9976.3727625776446</v>
      </c>
      <c r="T715" s="38">
        <f>S715/F715</f>
        <v>58.002167224288634</v>
      </c>
      <c r="U715" s="38">
        <f>43000000*F715/SUM($F$4:$F$964)</f>
        <v>17042.0636657949</v>
      </c>
      <c r="V715" s="38">
        <f t="shared" si="34"/>
        <v>7065.6909032172553</v>
      </c>
      <c r="W715" s="38">
        <f t="shared" si="35"/>
        <v>41.079598274519192</v>
      </c>
    </row>
    <row r="716" spans="1:23" x14ac:dyDescent="0.25">
      <c r="A716" s="7" t="s">
        <v>1500</v>
      </c>
      <c r="B716" s="7" t="s">
        <v>1501</v>
      </c>
      <c r="C716" s="7" t="s">
        <v>33</v>
      </c>
      <c r="D716" s="8">
        <v>2390</v>
      </c>
      <c r="E716" s="8" t="s">
        <v>1040</v>
      </c>
      <c r="F716" s="9">
        <v>905</v>
      </c>
      <c r="G716" s="9">
        <v>151</v>
      </c>
      <c r="H716" s="10">
        <f t="shared" si="33"/>
        <v>0.16685082872928178</v>
      </c>
      <c r="I716" s="9">
        <v>191</v>
      </c>
      <c r="J716" s="10">
        <f>I716/F716</f>
        <v>0.21104972375690609</v>
      </c>
      <c r="K716" s="11">
        <v>6</v>
      </c>
      <c r="L716" s="12">
        <f>K716/F716</f>
        <v>6.6298342541436465E-3</v>
      </c>
      <c r="M716" s="9">
        <v>45</v>
      </c>
      <c r="N716" s="16">
        <f>M716/F716</f>
        <v>4.9723756906077346E-2</v>
      </c>
      <c r="O716" s="15">
        <f>(G716+I716+K716)*0.3/F716+M716*0.1/F716</f>
        <v>0.12033149171270718</v>
      </c>
      <c r="P716" s="36">
        <f>43000000*(O716*F716)/SUMPRODUCT($F$4:$F$964,$O$4:$O$964)</f>
        <v>51084.878659913033</v>
      </c>
      <c r="Q716" s="36">
        <f>P716/F716</f>
        <v>56.44737973471053</v>
      </c>
      <c r="R716" s="15">
        <f>(0.3*IF(H716&lt;=$H$968,H716*F716,$H$968*F716)+0.3*IF(J716&lt;=$J$968,J716*F716,$J$968*F716)+0.3*IF(L716&lt;$L$968,L716*F716,$L$968*F716)+0.1*IF(N716&lt;$N$968,N716*F716,$N$968*F716))/F716</f>
        <v>0.12033149171270717</v>
      </c>
      <c r="S716" s="37">
        <f>43000000*(R716*F716)/SUMPRODUCT($R$4:$R$964,$F$4:$F$964)</f>
        <v>52484.395837908487</v>
      </c>
      <c r="T716" s="38">
        <f>S716/F716</f>
        <v>57.993807555699988</v>
      </c>
      <c r="U716" s="38">
        <f>43000000*F716/SUM($F$4:$F$964)</f>
        <v>89668.997776420845</v>
      </c>
      <c r="V716" s="38">
        <f t="shared" si="34"/>
        <v>37184.601938512358</v>
      </c>
      <c r="W716" s="38">
        <f t="shared" si="35"/>
        <v>41.087957943107838</v>
      </c>
    </row>
    <row r="717" spans="1:23" x14ac:dyDescent="0.25">
      <c r="A717" s="7" t="s">
        <v>1502</v>
      </c>
      <c r="B717" s="7" t="s">
        <v>1484</v>
      </c>
      <c r="C717" s="7" t="s">
        <v>172</v>
      </c>
      <c r="D717" s="8">
        <v>9100</v>
      </c>
      <c r="E717" s="8" t="s">
        <v>353</v>
      </c>
      <c r="F717" s="9">
        <v>242</v>
      </c>
      <c r="G717" s="9">
        <v>23</v>
      </c>
      <c r="H717" s="10">
        <f t="shared" si="33"/>
        <v>9.5041322314049589E-2</v>
      </c>
      <c r="I717" s="9">
        <v>42</v>
      </c>
      <c r="J717" s="10">
        <f>I717/F717</f>
        <v>0.17355371900826447</v>
      </c>
      <c r="K717" s="11">
        <v>12</v>
      </c>
      <c r="L717" s="12">
        <f>K717/F717</f>
        <v>4.9586776859504134E-2</v>
      </c>
      <c r="M717" s="9">
        <v>60</v>
      </c>
      <c r="N717" s="16">
        <f>M717/F717</f>
        <v>0.24793388429752067</v>
      </c>
      <c r="O717" s="15">
        <f>(G717+I717+K717)*0.3/F717+M717*0.1/F717</f>
        <v>0.12024793388429751</v>
      </c>
      <c r="P717" s="36">
        <f>43000000*(O717*F717)/SUMPRODUCT($F$4:$F$964,$O$4:$O$964)</f>
        <v>13650.780247965742</v>
      </c>
      <c r="Q717" s="36">
        <f>P717/F717</f>
        <v>56.408182842833646</v>
      </c>
      <c r="R717" s="15">
        <f>(0.3*IF(H717&lt;=$H$968,H717*F717,$H$968*F717)+0.3*IF(J717&lt;=$J$968,J717*F717,$J$968*F717)+0.3*IF(L717&lt;$L$968,L717*F717,$L$968*F717)+0.1*IF(N717&lt;$N$968,N717*F717,$N$968*F717))/F717</f>
        <v>0.12024793388429753</v>
      </c>
      <c r="S717" s="37">
        <f>43000000*(R717*F717)/SUMPRODUCT($R$4:$R$964,$F$4:$F$964)</f>
        <v>14024.755912609156</v>
      </c>
      <c r="T717" s="38">
        <f>S717/F717</f>
        <v>57.953536828963458</v>
      </c>
      <c r="U717" s="38">
        <f>43000000*F717/SUM($F$4:$F$964)</f>
        <v>23977.78725071143</v>
      </c>
      <c r="V717" s="38">
        <f t="shared" si="34"/>
        <v>9953.0313381022734</v>
      </c>
      <c r="W717" s="38">
        <f t="shared" si="35"/>
        <v>41.128228669844368</v>
      </c>
    </row>
    <row r="718" spans="1:23" x14ac:dyDescent="0.25">
      <c r="A718" s="7" t="s">
        <v>1503</v>
      </c>
      <c r="B718" s="7" t="s">
        <v>1480</v>
      </c>
      <c r="C718" s="7" t="s">
        <v>40</v>
      </c>
      <c r="D718" s="8">
        <v>8850</v>
      </c>
      <c r="E718" s="8" t="s">
        <v>1481</v>
      </c>
      <c r="F718" s="9">
        <v>129</v>
      </c>
      <c r="G718" s="9">
        <v>16</v>
      </c>
      <c r="H718" s="10">
        <f t="shared" si="33"/>
        <v>0.12403100775193798</v>
      </c>
      <c r="I718" s="9">
        <v>30</v>
      </c>
      <c r="J718" s="10">
        <f>I718/F718</f>
        <v>0.23255813953488372</v>
      </c>
      <c r="K718" s="11">
        <v>3</v>
      </c>
      <c r="L718" s="12">
        <f>K718/F718</f>
        <v>2.3255813953488372E-2</v>
      </c>
      <c r="M718" s="9">
        <v>8</v>
      </c>
      <c r="N718" s="16">
        <f>M718/F718</f>
        <v>6.2015503875968991E-2</v>
      </c>
      <c r="O718" s="15">
        <f>(G718+I718+K718)*0.3/F718+M718*0.1/F718</f>
        <v>0.12015503875968991</v>
      </c>
      <c r="P718" s="36">
        <f>43000000*(O718*F718)/SUMPRODUCT($F$4:$F$964,$O$4:$O$964)</f>
        <v>7271.0341526965276</v>
      </c>
      <c r="Q718" s="36">
        <f>P718/F718</f>
        <v>56.364605834856803</v>
      </c>
      <c r="R718" s="15">
        <f>(0.3*IF(H718&lt;=$H$968,H718*F718,$H$968*F718)+0.3*IF(J718&lt;=$J$968,J718*F718,$J$968*F718)+0.3*IF(L718&lt;$L$968,L718*F718,$L$968*F718)+0.1*IF(N718&lt;$N$968,N718*F718,$N$968*F718))/F718</f>
        <v>0.12015503875968994</v>
      </c>
      <c r="S718" s="37">
        <f>43000000*(R718*F718)/SUMPRODUCT($R$4:$R$964,$F$4:$F$964)</f>
        <v>7470.230812558143</v>
      </c>
      <c r="T718" s="38">
        <f>S718/F718</f>
        <v>57.908765988822815</v>
      </c>
      <c r="U718" s="38">
        <f>43000000*F718/SUM($F$4:$F$964)</f>
        <v>12781.547749346175</v>
      </c>
      <c r="V718" s="38">
        <f t="shared" si="34"/>
        <v>5311.3169367880319</v>
      </c>
      <c r="W718" s="38">
        <f t="shared" si="35"/>
        <v>41.172999509985011</v>
      </c>
    </row>
    <row r="719" spans="1:23" x14ac:dyDescent="0.25">
      <c r="A719" s="7" t="s">
        <v>1504</v>
      </c>
      <c r="B719" s="7" t="s">
        <v>1505</v>
      </c>
      <c r="C719" s="7" t="s">
        <v>408</v>
      </c>
      <c r="D719" s="8">
        <v>8670</v>
      </c>
      <c r="E719" s="8" t="s">
        <v>1506</v>
      </c>
      <c r="F719" s="9">
        <v>539</v>
      </c>
      <c r="G719" s="9">
        <v>78</v>
      </c>
      <c r="H719" s="10">
        <f t="shared" si="33"/>
        <v>0.14471243042671614</v>
      </c>
      <c r="I719" s="9">
        <v>85</v>
      </c>
      <c r="J719" s="10">
        <f>I719/F719</f>
        <v>0.15769944341372913</v>
      </c>
      <c r="K719" s="11">
        <v>23</v>
      </c>
      <c r="L719" s="12">
        <f>K719/F719</f>
        <v>4.267161410018553E-2</v>
      </c>
      <c r="M719" s="9">
        <v>84</v>
      </c>
      <c r="N719" s="16">
        <f>M719/F719</f>
        <v>0.15584415584415584</v>
      </c>
      <c r="O719" s="15">
        <f>(G719+I719+K719)*0.3/F719+M719*0.1/F719</f>
        <v>0.11910946196660482</v>
      </c>
      <c r="P719" s="36">
        <f>43000000*(O719*F719)/SUMPRODUCT($F$4:$F$964,$O$4:$O$964)</f>
        <v>30116.15436149143</v>
      </c>
      <c r="Q719" s="36">
        <f>P719/F719</f>
        <v>55.874126830225286</v>
      </c>
      <c r="R719" s="15">
        <f>(0.3*IF(H719&lt;=$H$968,H719*F719,$H$968*F719)+0.3*IF(J719&lt;=$J$968,J719*F719,$J$968*F719)+0.3*IF(L719&lt;$L$968,L719*F719,$L$968*F719)+0.1*IF(N719&lt;$N$968,N719*F719,$N$968*F719))/F719</f>
        <v>0.11910946196660482</v>
      </c>
      <c r="S719" s="37">
        <f>43000000*(R719*F719)/SUMPRODUCT($R$4:$R$964,$F$4:$F$964)</f>
        <v>30941.214075240816</v>
      </c>
      <c r="T719" s="38">
        <f>S719/F719</f>
        <v>57.404849861300214</v>
      </c>
      <c r="U719" s="38">
        <f>43000000*F719/SUM($F$4:$F$964)</f>
        <v>53405.071603857279</v>
      </c>
      <c r="V719" s="38">
        <f t="shared" si="34"/>
        <v>22463.857528616463</v>
      </c>
      <c r="W719" s="38">
        <f t="shared" si="35"/>
        <v>41.676915637507612</v>
      </c>
    </row>
    <row r="720" spans="1:23" x14ac:dyDescent="0.25">
      <c r="A720" s="7" t="s">
        <v>1507</v>
      </c>
      <c r="B720" s="7" t="s">
        <v>78</v>
      </c>
      <c r="C720" s="7" t="s">
        <v>157</v>
      </c>
      <c r="D720" s="8">
        <v>2220</v>
      </c>
      <c r="E720" s="8" t="s">
        <v>827</v>
      </c>
      <c r="F720" s="9">
        <v>378</v>
      </c>
      <c r="G720" s="9">
        <v>61</v>
      </c>
      <c r="H720" s="10">
        <f t="shared" si="33"/>
        <v>0.16137566137566137</v>
      </c>
      <c r="I720" s="9">
        <v>78</v>
      </c>
      <c r="J720" s="10">
        <f>I720/F720</f>
        <v>0.20634920634920634</v>
      </c>
      <c r="K720" s="11">
        <v>4</v>
      </c>
      <c r="L720" s="12">
        <f>K720/F720</f>
        <v>1.0582010582010581E-2</v>
      </c>
      <c r="M720" s="9">
        <v>20</v>
      </c>
      <c r="N720" s="16">
        <f>M720/F720</f>
        <v>5.2910052910052907E-2</v>
      </c>
      <c r="O720" s="15">
        <f>(G720+I720+K720)*0.3/F720+M720*0.1/F720</f>
        <v>0.11878306878306878</v>
      </c>
      <c r="P720" s="36">
        <f>43000000*(O720*F720)/SUMPRODUCT($F$4:$F$964,$O$4:$O$964)</f>
        <v>21062.544093940269</v>
      </c>
      <c r="Q720" s="36">
        <f>P720/F720</f>
        <v>55.721016121535101</v>
      </c>
      <c r="R720" s="15">
        <f>(0.3*IF(H720&lt;=$H$968,H720*F720,$H$968*F720)+0.3*IF(J720&lt;=$J$968,J720*F720,$J$968*F720)+0.3*IF(L720&lt;$L$968,L720*F720,$L$968*F720)+0.1*IF(N720&lt;$N$968,N720*F720,$N$968*F720))/F720</f>
        <v>0.1187830687830688</v>
      </c>
      <c r="S720" s="37">
        <f>43000000*(R720*F720)/SUMPRODUCT($R$4:$R$964,$F$4:$F$964)</f>
        <v>21639.571837668424</v>
      </c>
      <c r="T720" s="38">
        <f>S720/F720</f>
        <v>57.247544544096357</v>
      </c>
      <c r="U720" s="38">
        <f>43000000*F720/SUM($F$4:$F$964)</f>
        <v>37452.907358549259</v>
      </c>
      <c r="V720" s="38">
        <f t="shared" si="34"/>
        <v>15813.335520880835</v>
      </c>
      <c r="W720" s="38">
        <f t="shared" si="35"/>
        <v>41.834220954711469</v>
      </c>
    </row>
    <row r="721" spans="1:23" x14ac:dyDescent="0.25">
      <c r="A721" s="7" t="s">
        <v>1508</v>
      </c>
      <c r="B721" s="7" t="s">
        <v>1509</v>
      </c>
      <c r="C721" s="7" t="s">
        <v>82</v>
      </c>
      <c r="D721" s="8">
        <v>3300</v>
      </c>
      <c r="E721" s="8" t="s">
        <v>461</v>
      </c>
      <c r="F721" s="9">
        <v>771</v>
      </c>
      <c r="G721" s="9">
        <v>76</v>
      </c>
      <c r="H721" s="10">
        <f t="shared" si="33"/>
        <v>9.8573281452658881E-2</v>
      </c>
      <c r="I721" s="9">
        <v>131</v>
      </c>
      <c r="J721" s="10">
        <f>I721/F721</f>
        <v>0.16990920881971466</v>
      </c>
      <c r="K721" s="11">
        <v>40</v>
      </c>
      <c r="L721" s="12">
        <f>K721/F721</f>
        <v>5.1880674448767837E-2</v>
      </c>
      <c r="M721" s="9">
        <v>174</v>
      </c>
      <c r="N721" s="16">
        <f>M721/F721</f>
        <v>0.22568093385214008</v>
      </c>
      <c r="O721" s="15">
        <f>(G721+I721+K721)*0.3/F721+M721*0.1/F721</f>
        <v>0.11867704280155641</v>
      </c>
      <c r="P721" s="36">
        <f>43000000*(O721*F721)/SUMPRODUCT($F$4:$F$964,$O$4:$O$964)</f>
        <v>42922.55644978919</v>
      </c>
      <c r="Q721" s="36">
        <f>P721/F721</f>
        <v>55.671279442009329</v>
      </c>
      <c r="R721" s="15">
        <f>(0.3*IF(H721&lt;=$H$968,H721*F721,$H$968*F721)+0.3*IF(J721&lt;=$J$968,J721*F721,$J$968*F721)+0.3*IF(L721&lt;$L$968,L721*F721,$L$968*F721)+0.1*IF(N721&lt;$N$968,N721*F721,$N$968*F721))/F721</f>
        <v>0.11867704280155641</v>
      </c>
      <c r="S721" s="37">
        <f>43000000*(R721*F721)/SUMPRODUCT($R$4:$R$964,$F$4:$F$964)</f>
        <v>44098.459312843224</v>
      </c>
      <c r="T721" s="38">
        <f>S721/F721</f>
        <v>57.196445282546335</v>
      </c>
      <c r="U721" s="38">
        <f>43000000*F721/SUM($F$4:$F$964)</f>
        <v>76392.041199580635</v>
      </c>
      <c r="V721" s="38">
        <f t="shared" si="34"/>
        <v>32293.581886737411</v>
      </c>
      <c r="W721" s="38">
        <f t="shared" si="35"/>
        <v>41.885320216261491</v>
      </c>
    </row>
    <row r="722" spans="1:23" x14ac:dyDescent="0.25">
      <c r="A722" s="7" t="s">
        <v>1510</v>
      </c>
      <c r="B722" s="7" t="s">
        <v>1511</v>
      </c>
      <c r="C722" s="7" t="s">
        <v>315</v>
      </c>
      <c r="D722" s="8">
        <v>2300</v>
      </c>
      <c r="E722" s="8" t="s">
        <v>432</v>
      </c>
      <c r="F722" s="9">
        <v>553</v>
      </c>
      <c r="G722" s="9">
        <v>60</v>
      </c>
      <c r="H722" s="10">
        <f t="shared" si="33"/>
        <v>0.10849909584086799</v>
      </c>
      <c r="I722" s="9">
        <v>116</v>
      </c>
      <c r="J722" s="10">
        <f>I722/F722</f>
        <v>0.20976491862567812</v>
      </c>
      <c r="K722" s="11">
        <v>15</v>
      </c>
      <c r="L722" s="12">
        <f>K722/F722</f>
        <v>2.7124773960216998E-2</v>
      </c>
      <c r="M722" s="9">
        <v>83</v>
      </c>
      <c r="N722" s="16">
        <f>M722/F722</f>
        <v>0.15009041591320071</v>
      </c>
      <c r="O722" s="15">
        <f>(G722+I722+K722)*0.3/F722+M722*0.1/F722</f>
        <v>0.118625678119349</v>
      </c>
      <c r="P722" s="36">
        <f>43000000*(O722*F722)/SUMPRODUCT($F$4:$F$964,$O$4:$O$964)</f>
        <v>30772.892930122078</v>
      </c>
      <c r="Q722" s="36">
        <f>P722/F722</f>
        <v>55.64718432210141</v>
      </c>
      <c r="R722" s="15">
        <f>(0.3*IF(H722&lt;=$H$968,H722*F722,$H$968*F722)+0.3*IF(J722&lt;=$J$968,J722*F722,$J$968*F722)+0.3*IF(L722&lt;$L$968,L722*F722,$L$968*F722)+0.1*IF(N722&lt;$N$968,N722*F722,$N$968*F722))/F722</f>
        <v>0.118625678119349</v>
      </c>
      <c r="S722" s="37">
        <f>43000000*(R722*F722)/SUMPRODUCT($R$4:$R$964,$F$4:$F$964)</f>
        <v>31615.944600246065</v>
      </c>
      <c r="T722" s="38">
        <f>S722/F722</f>
        <v>57.171690054694508</v>
      </c>
      <c r="U722" s="38">
        <f>43000000*F722/SUM($F$4:$F$964)</f>
        <v>54792.216320840584</v>
      </c>
      <c r="V722" s="38">
        <f t="shared" si="34"/>
        <v>23176.271720594519</v>
      </c>
      <c r="W722" s="38">
        <f t="shared" si="35"/>
        <v>41.910075444113318</v>
      </c>
    </row>
    <row r="723" spans="1:23" x14ac:dyDescent="0.25">
      <c r="A723" s="7" t="s">
        <v>1512</v>
      </c>
      <c r="B723" s="7" t="s">
        <v>1513</v>
      </c>
      <c r="C723" s="7" t="s">
        <v>246</v>
      </c>
      <c r="D723" s="8">
        <v>8520</v>
      </c>
      <c r="E723" s="8" t="s">
        <v>1514</v>
      </c>
      <c r="F723" s="9">
        <v>623</v>
      </c>
      <c r="G723" s="9">
        <v>87</v>
      </c>
      <c r="H723" s="10">
        <f t="shared" si="33"/>
        <v>0.13964686998394862</v>
      </c>
      <c r="I723" s="9">
        <v>114</v>
      </c>
      <c r="J723" s="10">
        <f>I723/F723</f>
        <v>0.18298555377207062</v>
      </c>
      <c r="K723" s="11">
        <v>31</v>
      </c>
      <c r="L723" s="12">
        <f>K723/F723</f>
        <v>4.9759229534510431E-2</v>
      </c>
      <c r="M723" s="9">
        <v>41</v>
      </c>
      <c r="N723" s="16">
        <f>M723/F723</f>
        <v>6.5810593900481537E-2</v>
      </c>
      <c r="O723" s="15">
        <f>(G723+I723+K723)*0.3/F723+M723*0.1/F723</f>
        <v>0.11829855537720706</v>
      </c>
      <c r="P723" s="36">
        <f>43000000*(O723*F723)/SUMPRODUCT($F$4:$F$964,$O$4:$O$964)</f>
        <v>34572.594648628015</v>
      </c>
      <c r="Q723" s="36">
        <f>P723/F723</f>
        <v>55.493731378215116</v>
      </c>
      <c r="R723" s="15">
        <f>(0.3*IF(H723&lt;=$H$968,H723*F723,$H$968*F723)+0.3*IF(J723&lt;=$J$968,J723*F723,$J$968*F723)+0.3*IF(L723&lt;$L$968,L723*F723,$L$968*F723)+0.1*IF(N723&lt;$N$968,N723*F723,$N$968*F723))/F723</f>
        <v>0.11829855537720704</v>
      </c>
      <c r="S723" s="37">
        <f>43000000*(R723*F723)/SUMPRODUCT($R$4:$R$964,$F$4:$F$964)</f>
        <v>35519.74263777645</v>
      </c>
      <c r="T723" s="38">
        <f>S723/F723</f>
        <v>57.014033126446947</v>
      </c>
      <c r="U723" s="38">
        <f>43000000*F723/SUM($F$4:$F$964)</f>
        <v>61727.939905757114</v>
      </c>
      <c r="V723" s="38">
        <f t="shared" si="34"/>
        <v>26208.197267980664</v>
      </c>
      <c r="W723" s="38">
        <f t="shared" si="35"/>
        <v>42.067732372360879</v>
      </c>
    </row>
    <row r="724" spans="1:23" x14ac:dyDescent="0.25">
      <c r="A724" s="7" t="s">
        <v>1515</v>
      </c>
      <c r="B724" s="7" t="s">
        <v>1516</v>
      </c>
      <c r="C724" s="7" t="s">
        <v>157</v>
      </c>
      <c r="D724" s="8">
        <v>1760</v>
      </c>
      <c r="E724" s="8" t="s">
        <v>1517</v>
      </c>
      <c r="F724" s="9">
        <v>558</v>
      </c>
      <c r="G724" s="9">
        <v>84</v>
      </c>
      <c r="H724" s="10">
        <f t="shared" si="33"/>
        <v>0.15053763440860216</v>
      </c>
      <c r="I724" s="9">
        <v>86</v>
      </c>
      <c r="J724" s="10">
        <f>I724/F724</f>
        <v>0.15412186379928317</v>
      </c>
      <c r="K724" s="11">
        <v>31</v>
      </c>
      <c r="L724" s="12">
        <f>K724/F724</f>
        <v>5.5555555555555552E-2</v>
      </c>
      <c r="M724" s="9">
        <v>56</v>
      </c>
      <c r="N724" s="16">
        <f>M724/F724</f>
        <v>0.1003584229390681</v>
      </c>
      <c r="O724" s="15">
        <f>(G724+I724+K724)*0.3/F724+M724*0.1/F724</f>
        <v>0.11810035842293906</v>
      </c>
      <c r="P724" s="36">
        <f>43000000*(O724*F724)/SUMPRODUCT($F$4:$F$964,$O$4:$O$964)</f>
        <v>30913.622623400075</v>
      </c>
      <c r="Q724" s="36">
        <f>P724/F724</f>
        <v>55.400757389605872</v>
      </c>
      <c r="R724" s="15">
        <f>(0.3*IF(H724&lt;=$H$968,H724*F724,$H$968*F724)+0.3*IF(J724&lt;=$J$968,J724*F724,$J$968*F724)+0.3*IF(L724&lt;$L$968,L724*F724,$L$968*F724)+0.1*IF(N724&lt;$N$968,N724*F724,$N$968*F724))/F724</f>
        <v>0.11810035842293905</v>
      </c>
      <c r="S724" s="37">
        <f>43000000*(R724*F724)/SUMPRODUCT($R$4:$R$964,$F$4:$F$964)</f>
        <v>31760.529712747189</v>
      </c>
      <c r="T724" s="38">
        <f>S724/F724</f>
        <v>56.918512030012884</v>
      </c>
      <c r="U724" s="38">
        <f>43000000*F724/SUM($F$4:$F$964)</f>
        <v>55287.62514833462</v>
      </c>
      <c r="V724" s="38">
        <f t="shared" si="34"/>
        <v>23527.095435587431</v>
      </c>
      <c r="W724" s="38">
        <f t="shared" si="35"/>
        <v>42.163253468794942</v>
      </c>
    </row>
    <row r="725" spans="1:23" x14ac:dyDescent="0.25">
      <c r="A725" s="7" t="s">
        <v>1518</v>
      </c>
      <c r="B725" s="7" t="s">
        <v>1519</v>
      </c>
      <c r="C725" s="7" t="s">
        <v>33</v>
      </c>
      <c r="D725" s="8">
        <v>8930</v>
      </c>
      <c r="E725" s="8" t="s">
        <v>238</v>
      </c>
      <c r="F725" s="9">
        <v>801</v>
      </c>
      <c r="G725" s="9">
        <v>73</v>
      </c>
      <c r="H725" s="10">
        <f t="shared" si="33"/>
        <v>9.1136079900124844E-2</v>
      </c>
      <c r="I725" s="9">
        <v>154</v>
      </c>
      <c r="J725" s="10">
        <f>I725/F725</f>
        <v>0.19225967540574282</v>
      </c>
      <c r="K725" s="11">
        <v>38</v>
      </c>
      <c r="L725" s="12">
        <f>K725/F725</f>
        <v>4.7440699126092382E-2</v>
      </c>
      <c r="M725" s="9">
        <v>146</v>
      </c>
      <c r="N725" s="16">
        <f>M725/F725</f>
        <v>0.18227215980024969</v>
      </c>
      <c r="O725" s="15">
        <f>(G725+I725+K725)*0.3/F725+M725*0.1/F725</f>
        <v>0.11747815230961299</v>
      </c>
      <c r="P725" s="36">
        <f>43000000*(O725*F725)/SUMPRODUCT($F$4:$F$964,$O$4:$O$964)</f>
        <v>44142.213791531838</v>
      </c>
      <c r="Q725" s="36">
        <f>P725/F725</f>
        <v>55.108881137992306</v>
      </c>
      <c r="R725" s="15">
        <f>(0.3*IF(H725&lt;=$H$968,H725*F725,$H$968*F725)+0.3*IF(J725&lt;=$J$968,J725*F725,$J$968*F725)+0.3*IF(L725&lt;$L$968,L725*F725,$L$968*F725)+0.1*IF(N725&lt;$N$968,N725*F725,$N$968*F725))/F725</f>
        <v>0.11747815230961298</v>
      </c>
      <c r="S725" s="37">
        <f>43000000*(R725*F725)/SUMPRODUCT($R$4:$R$964,$F$4:$F$964)</f>
        <v>45351.530287852969</v>
      </c>
      <c r="T725" s="38">
        <f>S725/F725</f>
        <v>56.618639560365757</v>
      </c>
      <c r="U725" s="38">
        <f>43000000*F725/SUM($F$4:$F$964)</f>
        <v>79364.494164544856</v>
      </c>
      <c r="V725" s="38">
        <f t="shared" si="34"/>
        <v>34012.963876691887</v>
      </c>
      <c r="W725" s="38">
        <f t="shared" si="35"/>
        <v>42.463125938442069</v>
      </c>
    </row>
    <row r="726" spans="1:23" x14ac:dyDescent="0.25">
      <c r="A726" s="7" t="s">
        <v>320</v>
      </c>
      <c r="B726" s="7" t="s">
        <v>761</v>
      </c>
      <c r="C726" s="7" t="s">
        <v>762</v>
      </c>
      <c r="D726" s="8">
        <v>8370</v>
      </c>
      <c r="E726" s="8" t="s">
        <v>600</v>
      </c>
      <c r="F726" s="9">
        <v>289</v>
      </c>
      <c r="G726" s="9">
        <v>35</v>
      </c>
      <c r="H726" s="10">
        <f t="shared" si="33"/>
        <v>0.12110726643598616</v>
      </c>
      <c r="I726" s="9">
        <v>53</v>
      </c>
      <c r="J726" s="10">
        <f>I726/F726</f>
        <v>0.18339100346020762</v>
      </c>
      <c r="K726" s="11">
        <v>12</v>
      </c>
      <c r="L726" s="12">
        <f>K726/F726</f>
        <v>4.1522491349480967E-2</v>
      </c>
      <c r="M726" s="9">
        <v>39</v>
      </c>
      <c r="N726" s="16">
        <f>M726/F726</f>
        <v>0.13494809688581316</v>
      </c>
      <c r="O726" s="15">
        <f>(G726+I726+K726)*0.3/F726+M726*0.1/F726</f>
        <v>0.11730103806228373</v>
      </c>
      <c r="P726" s="36">
        <f>43000000*(O726*F726)/SUMPRODUCT($F$4:$F$964,$O$4:$O$964)</f>
        <v>15902.455340413699</v>
      </c>
      <c r="Q726" s="36">
        <f>P726/F726</f>
        <v>55.025797025652935</v>
      </c>
      <c r="R726" s="15">
        <f>(0.3*IF(H726&lt;=$H$968,H726*F726,$H$968*F726)+0.3*IF(J726&lt;=$J$968,J726*F726,$J$968*F726)+0.3*IF(L726&lt;$L$968,L726*F726,$L$968*F726)+0.1*IF(N726&lt;$N$968,N726*F726,$N$968*F726))/F726</f>
        <v>0.11730103806228373</v>
      </c>
      <c r="S726" s="37">
        <f>43000000*(R726*F726)/SUMPRODUCT($R$4:$R$964,$F$4:$F$964)</f>
        <v>16338.117712627161</v>
      </c>
      <c r="T726" s="38">
        <f>S726/F726</f>
        <v>56.533279282446927</v>
      </c>
      <c r="U726" s="38">
        <f>43000000*F726/SUM($F$4:$F$964)</f>
        <v>28634.630229155384</v>
      </c>
      <c r="V726" s="38">
        <f t="shared" si="34"/>
        <v>12296.512516528222</v>
      </c>
      <c r="W726" s="38">
        <f t="shared" si="35"/>
        <v>42.548486216360899</v>
      </c>
    </row>
    <row r="727" spans="1:23" x14ac:dyDescent="0.25">
      <c r="A727" s="7" t="s">
        <v>1520</v>
      </c>
      <c r="B727" s="7" t="s">
        <v>1521</v>
      </c>
      <c r="C727" s="7" t="s">
        <v>47</v>
      </c>
      <c r="D727" s="8">
        <v>3920</v>
      </c>
      <c r="E727" s="8" t="s">
        <v>500</v>
      </c>
      <c r="F727" s="9">
        <v>192</v>
      </c>
      <c r="G727" s="9">
        <v>26</v>
      </c>
      <c r="H727" s="10">
        <f t="shared" si="33"/>
        <v>0.13541666666666666</v>
      </c>
      <c r="I727" s="9">
        <v>45</v>
      </c>
      <c r="J727" s="10">
        <f>I727/F727</f>
        <v>0.234375</v>
      </c>
      <c r="K727" s="11">
        <v>3</v>
      </c>
      <c r="L727" s="12">
        <f>K727/F727</f>
        <v>1.5625E-2</v>
      </c>
      <c r="M727" s="9">
        <v>2</v>
      </c>
      <c r="N727" s="16">
        <f>M727/F727</f>
        <v>1.0416666666666666E-2</v>
      </c>
      <c r="O727" s="15">
        <f>(G727+I727+K727)*0.3/F727+M727*0.1/F727</f>
        <v>0.11666666666666665</v>
      </c>
      <c r="P727" s="36">
        <f>43000000*(O727*F727)/SUMPRODUCT($F$4:$F$964,$O$4:$O$964)</f>
        <v>10507.817098090467</v>
      </c>
      <c r="Q727" s="36">
        <f>P727/F727</f>
        <v>54.728214052554513</v>
      </c>
      <c r="R727" s="15">
        <f>(0.3*IF(H727&lt;=$H$968,H727*F727,$H$968*F727)+0.3*IF(J727&lt;=$J$968,J727*F727,$J$968*F727)+0.3*IF(L727&lt;$L$968,L727*F727,$L$968*F727)+0.1*IF(N727&lt;$N$968,N727*F727,$N$968*F727))/F727</f>
        <v>0.11666666666666665</v>
      </c>
      <c r="S727" s="37">
        <f>43000000*(R727*F727)/SUMPRODUCT($R$4:$R$964,$F$4:$F$964)</f>
        <v>10795.688400084022</v>
      </c>
      <c r="T727" s="38">
        <f>S727/F727</f>
        <v>56.227543750437611</v>
      </c>
      <c r="U727" s="38">
        <f>43000000*F727/SUM($F$4:$F$964)</f>
        <v>19023.698975771051</v>
      </c>
      <c r="V727" s="38">
        <f t="shared" si="34"/>
        <v>8228.0105756870289</v>
      </c>
      <c r="W727" s="38">
        <f t="shared" si="35"/>
        <v>42.854221748370215</v>
      </c>
    </row>
    <row r="728" spans="1:23" x14ac:dyDescent="0.25">
      <c r="A728" s="7" t="s">
        <v>502</v>
      </c>
      <c r="B728" s="7" t="s">
        <v>1185</v>
      </c>
      <c r="C728" s="7" t="s">
        <v>168</v>
      </c>
      <c r="D728" s="8">
        <v>2400</v>
      </c>
      <c r="E728" s="8" t="s">
        <v>531</v>
      </c>
      <c r="F728" s="9">
        <v>139</v>
      </c>
      <c r="G728" s="9">
        <v>16</v>
      </c>
      <c r="H728" s="10">
        <f t="shared" si="33"/>
        <v>0.11510791366906475</v>
      </c>
      <c r="I728" s="9">
        <v>24</v>
      </c>
      <c r="J728" s="10">
        <f>I728/F728</f>
        <v>0.17266187050359713</v>
      </c>
      <c r="K728" s="11">
        <v>6</v>
      </c>
      <c r="L728" s="12">
        <f>K728/F728</f>
        <v>4.3165467625899283E-2</v>
      </c>
      <c r="M728" s="9">
        <v>24</v>
      </c>
      <c r="N728" s="16">
        <f>M728/F728</f>
        <v>0.17266187050359713</v>
      </c>
      <c r="O728" s="15">
        <f>(G728+I728+K728)*0.3/F728+M728*0.1/F728</f>
        <v>0.11654676258992806</v>
      </c>
      <c r="P728" s="36">
        <f>43000000*(O728*F728)/SUMPRODUCT($F$4:$F$964,$O$4:$O$964)</f>
        <v>7599.4034370118561</v>
      </c>
      <c r="Q728" s="36">
        <f>P728/F728</f>
        <v>54.671967172747166</v>
      </c>
      <c r="R728" s="15">
        <f>(0.3*IF(H728&lt;=$H$968,H728*F728,$H$968*F728)+0.3*IF(J728&lt;=$J$968,J728*F728,$J$968*F728)+0.3*IF(L728&lt;$L$968,L728*F728,$L$968*F728)+0.1*IF(N728&lt;$N$968,N728*F728,$N$968*F728))/F728</f>
        <v>0.11654676258992808</v>
      </c>
      <c r="S728" s="37">
        <f>43000000*(R728*F728)/SUMPRODUCT($R$4:$R$964,$F$4:$F$964)</f>
        <v>7807.5960750607683</v>
      </c>
      <c r="T728" s="38">
        <f>S728/F728</f>
        <v>56.169755935688983</v>
      </c>
      <c r="U728" s="38">
        <f>43000000*F728/SUM($F$4:$F$964)</f>
        <v>13772.36540433425</v>
      </c>
      <c r="V728" s="38">
        <f t="shared" si="34"/>
        <v>5964.7693292734821</v>
      </c>
      <c r="W728" s="38">
        <f t="shared" si="35"/>
        <v>42.912009563118843</v>
      </c>
    </row>
    <row r="729" spans="1:23" x14ac:dyDescent="0.25">
      <c r="A729" s="7" t="s">
        <v>911</v>
      </c>
      <c r="B729" s="7" t="s">
        <v>1522</v>
      </c>
      <c r="C729" s="7" t="s">
        <v>22</v>
      </c>
      <c r="D729" s="8">
        <v>8550</v>
      </c>
      <c r="E729" s="8" t="s">
        <v>1523</v>
      </c>
      <c r="F729" s="9">
        <v>559</v>
      </c>
      <c r="G729" s="9">
        <v>80</v>
      </c>
      <c r="H729" s="10">
        <f t="shared" si="33"/>
        <v>0.14311270125223613</v>
      </c>
      <c r="I729" s="9">
        <v>117</v>
      </c>
      <c r="J729" s="10">
        <f>I729/F729</f>
        <v>0.20930232558139536</v>
      </c>
      <c r="K729" s="11">
        <v>13</v>
      </c>
      <c r="L729" s="12">
        <f>K729/F729</f>
        <v>2.3255813953488372E-2</v>
      </c>
      <c r="M729" s="9">
        <v>19</v>
      </c>
      <c r="N729" s="16">
        <f>M729/F729</f>
        <v>3.3989266547406083E-2</v>
      </c>
      <c r="O729" s="15">
        <f>(G729+I729+K729)*0.3/F729+M729*0.1/F729</f>
        <v>0.11610017889087657</v>
      </c>
      <c r="P729" s="36">
        <f>43000000*(O729*F729)/SUMPRODUCT($F$4:$F$964,$O$4:$O$964)</f>
        <v>30444.523645806763</v>
      </c>
      <c r="Q729" s="36">
        <f>P729/F729</f>
        <v>54.462475216112274</v>
      </c>
      <c r="R729" s="15">
        <f>(0.3*IF(H729&lt;=$H$968,H729*F729,$H$968*F729)+0.3*IF(J729&lt;=$J$968,J729*F729,$J$968*F729)+0.3*IF(L729&lt;$L$968,L729*F729,$L$968*F729)+0.1*IF(N729&lt;$N$968,N729*F729,$N$968*F729))/F729</f>
        <v>0.11610017889087658</v>
      </c>
      <c r="S729" s="37">
        <f>43000000*(R729*F729)/SUMPRODUCT($R$4:$R$964,$F$4:$F$964)</f>
        <v>31278.579337743449</v>
      </c>
      <c r="T729" s="38">
        <f>S729/F729</f>
        <v>55.95452475446055</v>
      </c>
      <c r="U729" s="38">
        <f>43000000*F729/SUM($F$4:$F$964)</f>
        <v>55386.706913833426</v>
      </c>
      <c r="V729" s="38">
        <f t="shared" si="34"/>
        <v>24108.127576089977</v>
      </c>
      <c r="W729" s="38">
        <f t="shared" si="35"/>
        <v>43.127240744347276</v>
      </c>
    </row>
    <row r="730" spans="1:23" x14ac:dyDescent="0.25">
      <c r="A730" s="7" t="s">
        <v>1524</v>
      </c>
      <c r="B730" s="7" t="s">
        <v>1525</v>
      </c>
      <c r="C730" s="7" t="s">
        <v>1526</v>
      </c>
      <c r="D730" s="8">
        <v>8680</v>
      </c>
      <c r="E730" s="8" t="s">
        <v>550</v>
      </c>
      <c r="F730" s="9">
        <v>232</v>
      </c>
      <c r="G730" s="9">
        <v>38</v>
      </c>
      <c r="H730" s="10">
        <f t="shared" si="33"/>
        <v>0.16379310344827586</v>
      </c>
      <c r="I730" s="9">
        <v>46</v>
      </c>
      <c r="J730" s="10">
        <f>I730/F730</f>
        <v>0.19827586206896552</v>
      </c>
      <c r="K730" s="11">
        <v>1</v>
      </c>
      <c r="L730" s="12">
        <f>K730/F730</f>
        <v>4.3103448275862068E-3</v>
      </c>
      <c r="M730" s="9">
        <v>14</v>
      </c>
      <c r="N730" s="16">
        <f>M730/F730</f>
        <v>6.0344827586206899E-2</v>
      </c>
      <c r="O730" s="15">
        <f>(G730+I730+K730)*0.3/F730+M730*0.1/F730</f>
        <v>0.11594827586206896</v>
      </c>
      <c r="P730" s="36">
        <f>43000000*(O730*F730)/SUMPRODUCT($F$4:$F$964,$O$4:$O$964)</f>
        <v>12618.762497260428</v>
      </c>
      <c r="Q730" s="36">
        <f>P730/F730</f>
        <v>54.391217660605292</v>
      </c>
      <c r="R730" s="15">
        <f>(0.3*IF(H730&lt;=$H$968,H730*F730,$H$968*F730)+0.3*IF(J730&lt;=$J$968,J730*F730,$J$968*F730)+0.3*IF(L730&lt;$L$968,L730*F730,$L$968*F730)+0.1*IF(N730&lt;$N$968,N730*F730,$N$968*F730))/F730</f>
        <v>0.11594827586206896</v>
      </c>
      <c r="S730" s="37">
        <f>43000000*(R730*F730)/SUMPRODUCT($R$4:$R$964,$F$4:$F$964)</f>
        <v>12964.465087600904</v>
      </c>
      <c r="T730" s="38">
        <f>S730/F730</f>
        <v>55.881315032762515</v>
      </c>
      <c r="U730" s="38">
        <f>43000000*F730/SUM($F$4:$F$964)</f>
        <v>22986.969595723356</v>
      </c>
      <c r="V730" s="38">
        <f t="shared" si="34"/>
        <v>10022.504508122453</v>
      </c>
      <c r="W730" s="38">
        <f t="shared" si="35"/>
        <v>43.200450466045311</v>
      </c>
    </row>
    <row r="731" spans="1:23" x14ac:dyDescent="0.25">
      <c r="A731" s="7" t="s">
        <v>1527</v>
      </c>
      <c r="B731" s="7" t="s">
        <v>945</v>
      </c>
      <c r="C731" s="7" t="s">
        <v>1109</v>
      </c>
      <c r="D731" s="20">
        <v>3980</v>
      </c>
      <c r="E731" s="20" t="s">
        <v>647</v>
      </c>
      <c r="F731" s="9">
        <v>321</v>
      </c>
      <c r="G731" s="9">
        <v>48</v>
      </c>
      <c r="H731" s="10">
        <f t="shared" si="33"/>
        <v>0.14953271028037382</v>
      </c>
      <c r="I731" s="9">
        <v>66</v>
      </c>
      <c r="J731" s="10">
        <f>I731/F731</f>
        <v>0.20560747663551401</v>
      </c>
      <c r="K731" s="11">
        <v>7</v>
      </c>
      <c r="L731" s="12">
        <f>K731/F731</f>
        <v>2.1806853582554516E-2</v>
      </c>
      <c r="M731" s="9">
        <v>3</v>
      </c>
      <c r="N731" s="16">
        <f>M731/F731</f>
        <v>9.3457943925233638E-3</v>
      </c>
      <c r="O731" s="15">
        <f>(G731+I731+K731)*0.3/F731+M731*0.1/F731</f>
        <v>0.11401869158878504</v>
      </c>
      <c r="P731" s="36">
        <f>43000000*(O731*F731)/SUMPRODUCT($F$4:$F$964,$O$4:$O$964)</f>
        <v>17169.022579915672</v>
      </c>
      <c r="Q731" s="36">
        <f>P731/F731</f>
        <v>53.48605165082764</v>
      </c>
      <c r="R731" s="15">
        <f>(0.3*IF(H731&lt;=$H$968,H731*F731,$H$968*F731)+0.3*IF(J731&lt;=$J$968,J731*F731,$J$968*F731)+0.3*IF(L731&lt;$L$968,L731*F731,$L$968*F731)+0.1*IF(N731&lt;$N$968,N731*F731,$N$968*F731))/F731</f>
        <v>0.11401869158878503</v>
      </c>
      <c r="S731" s="37">
        <f>43000000*(R731*F731)/SUMPRODUCT($R$4:$R$964,$F$4:$F$964)</f>
        <v>17639.383725137286</v>
      </c>
      <c r="T731" s="38">
        <f>S731/F731</f>
        <v>54.951351168651982</v>
      </c>
      <c r="U731" s="38">
        <f>43000000*F731/SUM($F$4:$F$964)</f>
        <v>31805.246725117227</v>
      </c>
      <c r="V731" s="38">
        <f t="shared" si="34"/>
        <v>14165.862999979941</v>
      </c>
      <c r="W731" s="38">
        <f t="shared" si="35"/>
        <v>44.130414330155844</v>
      </c>
    </row>
    <row r="732" spans="1:23" x14ac:dyDescent="0.25">
      <c r="A732" s="7" t="s">
        <v>1528</v>
      </c>
      <c r="B732" s="7" t="s">
        <v>1529</v>
      </c>
      <c r="C732" s="7" t="s">
        <v>135</v>
      </c>
      <c r="D732" s="8">
        <v>9980</v>
      </c>
      <c r="E732" s="8" t="s">
        <v>1530</v>
      </c>
      <c r="F732" s="9">
        <v>65</v>
      </c>
      <c r="G732" s="9">
        <v>12</v>
      </c>
      <c r="H732" s="10">
        <f t="shared" si="33"/>
        <v>0.18461538461538463</v>
      </c>
      <c r="I732" s="9">
        <v>11</v>
      </c>
      <c r="J732" s="10">
        <f>I732/F732</f>
        <v>0.16923076923076924</v>
      </c>
      <c r="K732" s="11">
        <v>0</v>
      </c>
      <c r="L732" s="12">
        <f>K732/F732</f>
        <v>0</v>
      </c>
      <c r="M732" s="9">
        <v>5</v>
      </c>
      <c r="N732" s="16">
        <f>M732/F732</f>
        <v>7.6923076923076927E-2</v>
      </c>
      <c r="O732" s="15">
        <f>(G732+I732+K732)*0.3/F732+M732*0.1/F732</f>
        <v>0.11384615384615383</v>
      </c>
      <c r="P732" s="36">
        <f>43000000*(O732*F732)/SUMPRODUCT($F$4:$F$964,$O$4:$O$964)</f>
        <v>3471.3324341906009</v>
      </c>
      <c r="Q732" s="36">
        <f>P732/F732</f>
        <v>53.405114372163091</v>
      </c>
      <c r="R732" s="15">
        <f>(0.3*IF(H732&lt;=$H$968,H732*F732,$H$968*F732)+0.3*IF(J732&lt;=$J$968,J732*F732,$J$968*F732)+0.3*IF(L732&lt;$L$968,L732*F732,$L$968*F732)+0.1*IF(N732&lt;$N$968,N732*F732,$N$968*F732))/F732</f>
        <v>0.11384615384615383</v>
      </c>
      <c r="S732" s="37">
        <f>43000000*(R732*F732)/SUMPRODUCT($R$4:$R$964,$F$4:$F$964)</f>
        <v>3566.432775027758</v>
      </c>
      <c r="T732" s="38">
        <f>S732/F732</f>
        <v>54.868196538888583</v>
      </c>
      <c r="U732" s="38">
        <f>43000000*F732/SUM($F$4:$F$964)</f>
        <v>6440.3147574224913</v>
      </c>
      <c r="V732" s="38">
        <f t="shared" si="34"/>
        <v>2873.8819823947333</v>
      </c>
      <c r="W732" s="38">
        <f t="shared" si="35"/>
        <v>44.213568959919243</v>
      </c>
    </row>
    <row r="733" spans="1:23" x14ac:dyDescent="0.25">
      <c r="A733" s="7" t="s">
        <v>1531</v>
      </c>
      <c r="B733" s="7" t="s">
        <v>873</v>
      </c>
      <c r="C733" s="7" t="s">
        <v>327</v>
      </c>
      <c r="D733" s="8">
        <v>9230</v>
      </c>
      <c r="E733" s="8" t="s">
        <v>415</v>
      </c>
      <c r="F733" s="9">
        <v>351</v>
      </c>
      <c r="G733" s="9">
        <v>61</v>
      </c>
      <c r="H733" s="10">
        <f t="shared" si="33"/>
        <v>0.1737891737891738</v>
      </c>
      <c r="I733" s="9">
        <v>48</v>
      </c>
      <c r="J733" s="10">
        <f>I733/F733</f>
        <v>0.13675213675213677</v>
      </c>
      <c r="K733" s="11">
        <v>4</v>
      </c>
      <c r="L733" s="12">
        <f>K733/F733</f>
        <v>1.1396011396011397E-2</v>
      </c>
      <c r="M733" s="9">
        <v>58</v>
      </c>
      <c r="N733" s="16">
        <f>M733/F733</f>
        <v>0.16524216524216523</v>
      </c>
      <c r="O733" s="15">
        <f>(G733+I733+K733)*0.3/F733+M733*0.1/F733</f>
        <v>0.1131054131054131</v>
      </c>
      <c r="P733" s="36">
        <f>43000000*(O733*F733)/SUMPRODUCT($F$4:$F$964,$O$4:$O$964)</f>
        <v>18623.22941045498</v>
      </c>
      <c r="Q733" s="36">
        <f>P733/F733</f>
        <v>53.057633648019888</v>
      </c>
      <c r="R733" s="15">
        <f>(0.3*IF(H733&lt;=$H$968,H733*F733,$H$968*F733)+0.3*IF(J733&lt;=$J$968,J733*F733,$J$968*F733)+0.3*IF(L733&lt;$L$968,L733*F733,$L$968*F733)+0.1*IF(N733&lt;$N$968,N733*F733,$N$968*F733))/F733</f>
        <v>0.11310541310541311</v>
      </c>
      <c r="S733" s="37">
        <f>43000000*(R733*F733)/SUMPRODUCT($R$4:$R$964,$F$4:$F$964)</f>
        <v>19133.429887648919</v>
      </c>
      <c r="T733" s="38">
        <f>S733/F733</f>
        <v>54.511196261108033</v>
      </c>
      <c r="U733" s="38">
        <f>43000000*F733/SUM($F$4:$F$964)</f>
        <v>34777.699690081456</v>
      </c>
      <c r="V733" s="38">
        <f t="shared" si="34"/>
        <v>15644.269802432536</v>
      </c>
      <c r="W733" s="38">
        <f t="shared" si="35"/>
        <v>44.570569237699793</v>
      </c>
    </row>
    <row r="734" spans="1:23" x14ac:dyDescent="0.25">
      <c r="A734" s="7" t="s">
        <v>1532</v>
      </c>
      <c r="B734" s="7" t="s">
        <v>1106</v>
      </c>
      <c r="C734" s="7" t="s">
        <v>408</v>
      </c>
      <c r="D734" s="8">
        <v>2950</v>
      </c>
      <c r="E734" s="8" t="s">
        <v>394</v>
      </c>
      <c r="F734" s="9">
        <v>390</v>
      </c>
      <c r="G734" s="9">
        <v>38</v>
      </c>
      <c r="H734" s="10">
        <f t="shared" si="33"/>
        <v>9.7435897435897437E-2</v>
      </c>
      <c r="I734" s="9">
        <v>59</v>
      </c>
      <c r="J734" s="10">
        <f>I734/F734</f>
        <v>0.15128205128205127</v>
      </c>
      <c r="K734" s="11">
        <v>18</v>
      </c>
      <c r="L734" s="12">
        <f>K734/F734</f>
        <v>4.6153846153846156E-2</v>
      </c>
      <c r="M734" s="9">
        <v>96</v>
      </c>
      <c r="N734" s="16">
        <f>M734/F734</f>
        <v>0.24615384615384617</v>
      </c>
      <c r="O734" s="15">
        <f>(G734+I734+K734)*0.3/F734+M734*0.1/F734</f>
        <v>0.11307692307692309</v>
      </c>
      <c r="P734" s="36">
        <f>43000000*(O734*F734)/SUMPRODUCT($F$4:$F$964,$O$4:$O$964)</f>
        <v>20687.264911865608</v>
      </c>
      <c r="Q734" s="36">
        <f>P734/F734</f>
        <v>53.044269004783608</v>
      </c>
      <c r="R734" s="15">
        <f>(0.3*IF(H734&lt;=$H$968,H734*F734,$H$968*F734)+0.3*IF(J734&lt;=$J$968,J734*F734,$J$968*F734)+0.3*IF(L734&lt;$L$968,L734*F734,$L$968*F734)+0.1*IF(N734&lt;$N$968,N734*F734,$N$968*F734))/F734</f>
        <v>0.11307692307692306</v>
      </c>
      <c r="S734" s="37">
        <f>43000000*(R734*F734)/SUMPRODUCT($R$4:$R$964,$F$4:$F$964)</f>
        <v>21254.011537665418</v>
      </c>
      <c r="T734" s="38">
        <f>S734/F734</f>
        <v>54.49746548119338</v>
      </c>
      <c r="U734" s="38">
        <f>43000000*F734/SUM($F$4:$F$964)</f>
        <v>38641.888544534952</v>
      </c>
      <c r="V734" s="38">
        <f t="shared" si="34"/>
        <v>17387.877006869534</v>
      </c>
      <c r="W734" s="38">
        <f t="shared" si="35"/>
        <v>44.584300017614446</v>
      </c>
    </row>
    <row r="735" spans="1:23" x14ac:dyDescent="0.25">
      <c r="A735" s="7" t="s">
        <v>1533</v>
      </c>
      <c r="B735" s="7" t="s">
        <v>1534</v>
      </c>
      <c r="C735" s="7" t="s">
        <v>157</v>
      </c>
      <c r="D735" s="8">
        <v>9550</v>
      </c>
      <c r="E735" s="8" t="s">
        <v>759</v>
      </c>
      <c r="F735" s="9">
        <v>542</v>
      </c>
      <c r="G735" s="9">
        <v>84</v>
      </c>
      <c r="H735" s="10">
        <f t="shared" si="33"/>
        <v>0.15498154981549817</v>
      </c>
      <c r="I735" s="9">
        <v>94</v>
      </c>
      <c r="J735" s="10">
        <f>I735/F735</f>
        <v>0.17343173431734318</v>
      </c>
      <c r="K735" s="11">
        <v>13</v>
      </c>
      <c r="L735" s="12">
        <f>K735/F735</f>
        <v>2.3985239852398525E-2</v>
      </c>
      <c r="M735" s="9">
        <v>39</v>
      </c>
      <c r="N735" s="16">
        <f>M735/F735</f>
        <v>7.1955719557195569E-2</v>
      </c>
      <c r="O735" s="15">
        <f>(G735+I735+K735)*0.3/F735+M735*0.1/F735</f>
        <v>0.11291512915129151</v>
      </c>
      <c r="P735" s="36">
        <f>43000000*(O735*F735)/SUMPRODUCT($F$4:$F$964,$O$4:$O$964)</f>
        <v>28708.857428711457</v>
      </c>
      <c r="Q735" s="36">
        <f>P735/F735</f>
        <v>52.968371639689032</v>
      </c>
      <c r="R735" s="15">
        <f>(0.3*IF(H735&lt;=$H$968,H735*F735,$H$968*F735)+0.3*IF(J735&lt;=$J$968,J735*F735,$J$968*F735)+0.3*IF(L735&lt;$L$968,L735*F735,$L$968*F735)+0.1*IF(N735&lt;$N$968,N735*F735,$N$968*F735))/F735</f>
        <v>0.11291512915129151</v>
      </c>
      <c r="S735" s="37">
        <f>43000000*(R735*F735)/SUMPRODUCT($R$4:$R$964,$F$4:$F$964)</f>
        <v>29495.362950229566</v>
      </c>
      <c r="T735" s="38">
        <f>S735/F735</f>
        <v>54.41948883806193</v>
      </c>
      <c r="U735" s="38">
        <f>43000000*F735/SUM($F$4:$F$964)</f>
        <v>53702.316900353697</v>
      </c>
      <c r="V735" s="38">
        <f t="shared" si="34"/>
        <v>24206.953950124131</v>
      </c>
      <c r="W735" s="38">
        <f t="shared" si="35"/>
        <v>44.662276660745896</v>
      </c>
    </row>
    <row r="736" spans="1:23" x14ac:dyDescent="0.25">
      <c r="A736" s="7" t="s">
        <v>1535</v>
      </c>
      <c r="B736" s="7" t="s">
        <v>1536</v>
      </c>
      <c r="C736" s="7" t="s">
        <v>414</v>
      </c>
      <c r="D736" s="8">
        <v>8730</v>
      </c>
      <c r="E736" s="8" t="s">
        <v>1330</v>
      </c>
      <c r="F736" s="9">
        <v>62</v>
      </c>
      <c r="G736" s="9">
        <v>8</v>
      </c>
      <c r="H736" s="10">
        <f t="shared" si="33"/>
        <v>0.12903225806451613</v>
      </c>
      <c r="I736" s="9">
        <v>15</v>
      </c>
      <c r="J736" s="10">
        <f>I736/F736</f>
        <v>0.24193548387096775</v>
      </c>
      <c r="K736" s="11">
        <v>0</v>
      </c>
      <c r="L736" s="12">
        <f>K736/F736</f>
        <v>0</v>
      </c>
      <c r="M736" s="9">
        <v>1</v>
      </c>
      <c r="N736" s="16">
        <f>M736/F736</f>
        <v>1.6129032258064516E-2</v>
      </c>
      <c r="O736" s="15">
        <f>(G736+I736+K736)*0.3/F736+M736*0.1/F736</f>
        <v>0.11290322580645161</v>
      </c>
      <c r="P736" s="36">
        <f>43000000*(O736*F736)/SUMPRODUCT($F$4:$F$964,$O$4:$O$964)</f>
        <v>3283.692843153271</v>
      </c>
      <c r="Q736" s="36">
        <f>P736/F736</f>
        <v>52.962787792794693</v>
      </c>
      <c r="R736" s="15">
        <f>(0.3*IF(H736&lt;=$H$968,H736*F736,$H$968*F736)+0.3*IF(J736&lt;=$J$968,J736*F736,$J$968*F736)+0.3*IF(L736&lt;$L$968,L736*F736,$L$968*F736)+0.1*IF(N736&lt;$N$968,N736*F736,$N$968*F736))/F736</f>
        <v>0.11290322580645161</v>
      </c>
      <c r="S736" s="37">
        <f>43000000*(R736*F736)/SUMPRODUCT($R$4:$R$964,$F$4:$F$964)</f>
        <v>3373.6526250262573</v>
      </c>
      <c r="T736" s="38">
        <f>S736/F736</f>
        <v>54.413752016552536</v>
      </c>
      <c r="U736" s="38">
        <f>43000000*F736/SUM($F$4:$F$964)</f>
        <v>6143.069460926069</v>
      </c>
      <c r="V736" s="38">
        <f t="shared" si="34"/>
        <v>2769.4168358998118</v>
      </c>
      <c r="W736" s="38">
        <f t="shared" si="35"/>
        <v>44.66801348225529</v>
      </c>
    </row>
    <row r="737" spans="1:23" x14ac:dyDescent="0.25">
      <c r="A737" s="7" t="s">
        <v>1537</v>
      </c>
      <c r="B737" s="7" t="s">
        <v>1538</v>
      </c>
      <c r="C737" s="7" t="s">
        <v>40</v>
      </c>
      <c r="D737" s="8">
        <v>8900</v>
      </c>
      <c r="E737" s="8" t="s">
        <v>484</v>
      </c>
      <c r="F737" s="9">
        <v>329</v>
      </c>
      <c r="G737" s="9">
        <v>26</v>
      </c>
      <c r="H737" s="10">
        <f t="shared" si="33"/>
        <v>7.9027355623100301E-2</v>
      </c>
      <c r="I737" s="9">
        <v>72</v>
      </c>
      <c r="J737" s="10">
        <f>I737/F737</f>
        <v>0.21884498480243161</v>
      </c>
      <c r="K737" s="11">
        <v>14</v>
      </c>
      <c r="L737" s="12">
        <f>K737/F737</f>
        <v>4.2553191489361701E-2</v>
      </c>
      <c r="M737" s="9">
        <v>35</v>
      </c>
      <c r="N737" s="16">
        <f>M737/F737</f>
        <v>0.10638297872340426</v>
      </c>
      <c r="O737" s="15">
        <f>(G737+I737+K737)*0.3/F737+M737*0.1/F737</f>
        <v>0.11276595744680852</v>
      </c>
      <c r="P737" s="36">
        <f>43000000*(O737*F737)/SUMPRODUCT($F$4:$F$964,$O$4:$O$964)</f>
        <v>17403.572068712336</v>
      </c>
      <c r="Q737" s="36">
        <f>P737/F737</f>
        <v>52.898395345630199</v>
      </c>
      <c r="R737" s="15">
        <f>(0.3*IF(H737&lt;=$H$968,H737*F737,$H$968*F737)+0.3*IF(J737&lt;=$J$968,J737*F737,$J$968*F737)+0.3*IF(L737&lt;$L$968,L737*F737,$L$968*F737)+0.1*IF(N737&lt;$N$968,N737*F737,$N$968*F737))/F737</f>
        <v>0.11276595744680852</v>
      </c>
      <c r="S737" s="37">
        <f>43000000*(R737*F737)/SUMPRODUCT($R$4:$R$964,$F$4:$F$964)</f>
        <v>17880.358912639163</v>
      </c>
      <c r="T737" s="38">
        <f>S737/F737</f>
        <v>54.347595479146392</v>
      </c>
      <c r="U737" s="38">
        <f>43000000*F737/SUM($F$4:$F$964)</f>
        <v>32597.900849107689</v>
      </c>
      <c r="V737" s="38">
        <f t="shared" si="34"/>
        <v>14717.541936468526</v>
      </c>
      <c r="W737" s="38">
        <f t="shared" si="35"/>
        <v>44.734170019661434</v>
      </c>
    </row>
    <row r="738" spans="1:23" x14ac:dyDescent="0.25">
      <c r="A738" s="7" t="s">
        <v>1539</v>
      </c>
      <c r="B738" s="7" t="s">
        <v>1540</v>
      </c>
      <c r="C738" s="7" t="s">
        <v>255</v>
      </c>
      <c r="D738" s="8">
        <v>2300</v>
      </c>
      <c r="E738" s="8" t="s">
        <v>432</v>
      </c>
      <c r="F738" s="9">
        <v>259</v>
      </c>
      <c r="G738" s="9">
        <v>30</v>
      </c>
      <c r="H738" s="10">
        <f t="shared" si="33"/>
        <v>0.11583011583011583</v>
      </c>
      <c r="I738" s="9">
        <v>48</v>
      </c>
      <c r="J738" s="10">
        <f>I738/F738</f>
        <v>0.18532818532818532</v>
      </c>
      <c r="K738" s="11">
        <v>7</v>
      </c>
      <c r="L738" s="12">
        <f>K738/F738</f>
        <v>2.7027027027027029E-2</v>
      </c>
      <c r="M738" s="9">
        <v>37</v>
      </c>
      <c r="N738" s="16">
        <f>M738/F738</f>
        <v>0.14285714285714285</v>
      </c>
      <c r="O738" s="15">
        <f>(G738+I738+K738)*0.3/F738+M738*0.1/F738</f>
        <v>0.11274131274131274</v>
      </c>
      <c r="P738" s="36">
        <f>43000000*(O738*F738)/SUMPRODUCT($F$4:$F$964,$O$4:$O$964)</f>
        <v>13697.690145725073</v>
      </c>
      <c r="Q738" s="36">
        <f>P738/F738</f>
        <v>52.886834539479047</v>
      </c>
      <c r="R738" s="15">
        <f>(0.3*IF(H738&lt;=$H$968,H738*F738,$H$968*F738)+0.3*IF(J738&lt;=$J$968,J738*F738,$J$968*F738)+0.3*IF(L738&lt;$L$968,L738*F738,$L$968*F738)+0.1*IF(N738&lt;$N$968,N738*F738,$N$968*F738))/F738</f>
        <v>0.11274131274131274</v>
      </c>
      <c r="S738" s="37">
        <f>43000000*(R738*F738)/SUMPRODUCT($R$4:$R$964,$F$4:$F$964)</f>
        <v>14072.950950109531</v>
      </c>
      <c r="T738" s="38">
        <f>S738/F738</f>
        <v>54.335717954090853</v>
      </c>
      <c r="U738" s="38">
        <f>43000000*F738/SUM($F$4:$F$964)</f>
        <v>25662.177264191159</v>
      </c>
      <c r="V738" s="38">
        <f t="shared" si="34"/>
        <v>11589.226314081629</v>
      </c>
      <c r="W738" s="38">
        <f t="shared" si="35"/>
        <v>44.746047544716973</v>
      </c>
    </row>
    <row r="739" spans="1:23" x14ac:dyDescent="0.25">
      <c r="A739" s="7" t="s">
        <v>1541</v>
      </c>
      <c r="B739" s="7" t="s">
        <v>1521</v>
      </c>
      <c r="C739" s="7" t="s">
        <v>47</v>
      </c>
      <c r="D739" s="8">
        <v>3920</v>
      </c>
      <c r="E739" s="8" t="s">
        <v>500</v>
      </c>
      <c r="F739" s="9">
        <v>764</v>
      </c>
      <c r="G739" s="9">
        <v>96</v>
      </c>
      <c r="H739" s="10">
        <f t="shared" si="33"/>
        <v>0.1256544502617801</v>
      </c>
      <c r="I739" s="9">
        <v>175</v>
      </c>
      <c r="J739" s="10">
        <f>I739/F739</f>
        <v>0.22905759162303665</v>
      </c>
      <c r="K739" s="11">
        <v>12</v>
      </c>
      <c r="L739" s="12">
        <f>K739/F739</f>
        <v>1.5706806282722512E-2</v>
      </c>
      <c r="M739" s="9">
        <v>12</v>
      </c>
      <c r="N739" s="16">
        <f>M739/F739</f>
        <v>1.5706806282722512E-2</v>
      </c>
      <c r="O739" s="15">
        <f>(G739+I739+K739)*0.3/F739+M739*0.1/F739</f>
        <v>0.11269633507853402</v>
      </c>
      <c r="P739" s="36">
        <f>43000000*(O739*F739)/SUMPRODUCT($F$4:$F$964,$O$4:$O$964)</f>
        <v>40389.421970785232</v>
      </c>
      <c r="Q739" s="36">
        <f>P739/F739</f>
        <v>52.865735563855019</v>
      </c>
      <c r="R739" s="15">
        <f>(0.3*IF(H739&lt;=$H$968,H739*F739,$H$968*F739)+0.3*IF(J739&lt;=$J$968,J739*F739,$J$968*F739)+0.3*IF(L739&lt;$L$968,L739*F739,$L$968*F739)+0.1*IF(N739&lt;$N$968,N739*F739,$N$968*F739))/F739</f>
        <v>0.11269633507853402</v>
      </c>
      <c r="S739" s="37">
        <f>43000000*(R739*F739)/SUMPRODUCT($R$4:$R$964,$F$4:$F$964)</f>
        <v>41495.92728782296</v>
      </c>
      <c r="T739" s="38">
        <f>S739/F739</f>
        <v>54.314040952647851</v>
      </c>
      <c r="U739" s="38">
        <f>43000000*F739/SUM($F$4:$F$964)</f>
        <v>75698.468841088979</v>
      </c>
      <c r="V739" s="38">
        <f t="shared" si="34"/>
        <v>34202.541553266019</v>
      </c>
      <c r="W739" s="38">
        <f t="shared" si="35"/>
        <v>44.767724546159975</v>
      </c>
    </row>
    <row r="740" spans="1:23" x14ac:dyDescent="0.25">
      <c r="A740" s="7" t="s">
        <v>1542</v>
      </c>
      <c r="B740" s="7" t="s">
        <v>1543</v>
      </c>
      <c r="C740" s="7" t="s">
        <v>1544</v>
      </c>
      <c r="D740" s="8">
        <v>8560</v>
      </c>
      <c r="E740" s="8" t="s">
        <v>934</v>
      </c>
      <c r="F740" s="9">
        <v>537</v>
      </c>
      <c r="G740" s="9">
        <v>91</v>
      </c>
      <c r="H740" s="10">
        <f t="shared" si="33"/>
        <v>0.16945996275605213</v>
      </c>
      <c r="I740" s="9">
        <v>89</v>
      </c>
      <c r="J740" s="10">
        <f>I740/F740</f>
        <v>0.16573556797020483</v>
      </c>
      <c r="K740" s="11">
        <v>19</v>
      </c>
      <c r="L740" s="12">
        <f>K740/F740</f>
        <v>3.5381750465549346E-2</v>
      </c>
      <c r="M740" s="9">
        <v>8</v>
      </c>
      <c r="N740" s="16">
        <f>M740/F740</f>
        <v>1.4897579143389199E-2</v>
      </c>
      <c r="O740" s="15">
        <f>(G740+I740+K740)*0.3/F740+M740*0.1/F740</f>
        <v>0.11266294227188081</v>
      </c>
      <c r="P740" s="36">
        <f>43000000*(O740*F740)/SUMPRODUCT($F$4:$F$964,$O$4:$O$964)</f>
        <v>28380.488144396124</v>
      </c>
      <c r="Q740" s="36">
        <f>P740/F740</f>
        <v>52.850071032395014</v>
      </c>
      <c r="R740" s="15">
        <f>(0.3*IF(H740&lt;=$H$968,H740*F740,$H$968*F740)+0.3*IF(J740&lt;=$J$968,J740*F740,$J$968*F740)+0.3*IF(L740&lt;$L$968,L740*F740,$L$968*F740)+0.1*IF(N740&lt;$N$968,N740*F740,$N$968*F740))/F740</f>
        <v>0.11266294227188083</v>
      </c>
      <c r="S740" s="37">
        <f>43000000*(R740*F740)/SUMPRODUCT($R$4:$R$964,$F$4:$F$964)</f>
        <v>29157.99768772694</v>
      </c>
      <c r="T740" s="38">
        <f>S740/F740</f>
        <v>54.297947276958922</v>
      </c>
      <c r="U740" s="38">
        <f>43000000*F740/SUM($F$4:$F$964)</f>
        <v>53206.90807285966</v>
      </c>
      <c r="V740" s="38">
        <f t="shared" si="34"/>
        <v>24048.91038513272</v>
      </c>
      <c r="W740" s="38">
        <f t="shared" si="35"/>
        <v>44.783818221848904</v>
      </c>
    </row>
    <row r="741" spans="1:23" x14ac:dyDescent="0.25">
      <c r="A741" s="7" t="s">
        <v>1545</v>
      </c>
      <c r="B741" s="7" t="s">
        <v>1496</v>
      </c>
      <c r="C741" s="7" t="s">
        <v>135</v>
      </c>
      <c r="D741" s="8">
        <v>2260</v>
      </c>
      <c r="E741" s="8" t="s">
        <v>941</v>
      </c>
      <c r="F741" s="9">
        <v>208</v>
      </c>
      <c r="G741" s="9">
        <v>40</v>
      </c>
      <c r="H741" s="10">
        <f t="shared" si="33"/>
        <v>0.19230769230769232</v>
      </c>
      <c r="I741" s="9">
        <v>36</v>
      </c>
      <c r="J741" s="10">
        <f>I741/F741</f>
        <v>0.17307692307692307</v>
      </c>
      <c r="K741" s="11">
        <v>1</v>
      </c>
      <c r="L741" s="12">
        <f>K741/F741</f>
        <v>4.807692307692308E-3</v>
      </c>
      <c r="M741" s="9">
        <v>3</v>
      </c>
      <c r="N741" s="16">
        <f>M741/F741</f>
        <v>1.4423076923076924E-2</v>
      </c>
      <c r="O741" s="15">
        <f>(G741+I741+K741)*0.3/F741+M741*0.1/F741</f>
        <v>0.11249999999999999</v>
      </c>
      <c r="P741" s="36">
        <f>43000000*(O741*F741)/SUMPRODUCT($F$4:$F$964,$O$4:$O$964)</f>
        <v>10976.916075683792</v>
      </c>
      <c r="Q741" s="36">
        <f>P741/F741</f>
        <v>52.773634979248996</v>
      </c>
      <c r="R741" s="15">
        <f>(0.3*IF(H741&lt;=$H$968,H741*F741,$H$968*F741)+0.3*IF(J741&lt;=$J$968,J741*F741,$J$968*F741)+0.3*IF(L741&lt;$L$968,L741*F741,$L$968*F741)+0.1*IF(N741&lt;$N$968,N741*F741,$N$968*F741))/F741</f>
        <v>0.11249999999999999</v>
      </c>
      <c r="S741" s="37">
        <f>43000000*(R741*F741)/SUMPRODUCT($R$4:$R$964,$F$4:$F$964)</f>
        <v>11277.638775087773</v>
      </c>
      <c r="T741" s="38">
        <f>S741/F741</f>
        <v>54.219417187921984</v>
      </c>
      <c r="U741" s="38">
        <f>43000000*F741/SUM($F$4:$F$964)</f>
        <v>20609.007223751974</v>
      </c>
      <c r="V741" s="38">
        <f t="shared" si="34"/>
        <v>9331.3684486642014</v>
      </c>
      <c r="W741" s="38">
        <f t="shared" si="35"/>
        <v>44.862348310885842</v>
      </c>
    </row>
    <row r="742" spans="1:23" x14ac:dyDescent="0.25">
      <c r="A742" s="7" t="s">
        <v>1546</v>
      </c>
      <c r="B742" s="7" t="s">
        <v>1351</v>
      </c>
      <c r="C742" s="7" t="s">
        <v>196</v>
      </c>
      <c r="D742" s="8">
        <v>2861</v>
      </c>
      <c r="E742" s="8" t="s">
        <v>1352</v>
      </c>
      <c r="F742" s="9">
        <v>663</v>
      </c>
      <c r="G742" s="9">
        <v>87</v>
      </c>
      <c r="H742" s="10">
        <f t="shared" si="33"/>
        <v>0.13122171945701358</v>
      </c>
      <c r="I742" s="9">
        <v>130</v>
      </c>
      <c r="J742" s="10">
        <f>I742/F742</f>
        <v>0.19607843137254902</v>
      </c>
      <c r="K742" s="11">
        <v>16</v>
      </c>
      <c r="L742" s="12">
        <f>K742/F742</f>
        <v>2.4132730015082957E-2</v>
      </c>
      <c r="M742" s="9">
        <v>46</v>
      </c>
      <c r="N742" s="16">
        <f>M742/F742</f>
        <v>6.9381598793363503E-2</v>
      </c>
      <c r="O742" s="15">
        <f>(G742+I742+K742)*0.3/F742+M742*0.1/F742</f>
        <v>0.11236802413273</v>
      </c>
      <c r="P742" s="36">
        <f>43000000*(O742*F742)/SUMPRODUCT($F$4:$F$964,$O$4:$O$964)</f>
        <v>34947.873830702672</v>
      </c>
      <c r="Q742" s="36">
        <f>P742/F742</f>
        <v>52.711725234845659</v>
      </c>
      <c r="R742" s="15">
        <f>(0.3*IF(H742&lt;=$H$968,H742*F742,$H$968*F742)+0.3*IF(J742&lt;=$J$968,J742*F742,$J$968*F742)+0.3*IF(L742&lt;$L$968,L742*F742,$L$968*F742)+0.1*IF(N742&lt;$N$968,N742*F742,$N$968*F742))/F742</f>
        <v>0.11236802413272999</v>
      </c>
      <c r="S742" s="37">
        <f>43000000*(R742*F742)/SUMPRODUCT($R$4:$R$964,$F$4:$F$964)</f>
        <v>35905.302937779445</v>
      </c>
      <c r="T742" s="38">
        <f>S742/F742</f>
        <v>54.155811369199768</v>
      </c>
      <c r="U742" s="38">
        <f>43000000*F742/SUM($F$4:$F$964)</f>
        <v>65691.210525709408</v>
      </c>
      <c r="V742" s="38">
        <f t="shared" si="34"/>
        <v>29785.907587929963</v>
      </c>
      <c r="W742" s="38">
        <f t="shared" si="35"/>
        <v>44.925954129608058</v>
      </c>
    </row>
    <row r="743" spans="1:23" x14ac:dyDescent="0.25">
      <c r="A743" s="7" t="s">
        <v>1547</v>
      </c>
      <c r="B743" s="7" t="s">
        <v>541</v>
      </c>
      <c r="C743" s="7" t="s">
        <v>250</v>
      </c>
      <c r="D743" s="8">
        <v>2570</v>
      </c>
      <c r="E743" s="8" t="s">
        <v>817</v>
      </c>
      <c r="F743" s="9">
        <v>222</v>
      </c>
      <c r="G743" s="9">
        <v>27</v>
      </c>
      <c r="H743" s="10">
        <f t="shared" si="33"/>
        <v>0.12162162162162163</v>
      </c>
      <c r="I743" s="9">
        <v>48</v>
      </c>
      <c r="J743" s="10">
        <f>I743/F743</f>
        <v>0.21621621621621623</v>
      </c>
      <c r="K743" s="11">
        <v>7</v>
      </c>
      <c r="L743" s="12">
        <f>K743/F743</f>
        <v>3.1531531531531529E-2</v>
      </c>
      <c r="M743" s="9">
        <v>3</v>
      </c>
      <c r="N743" s="16">
        <f>M743/F743</f>
        <v>1.3513513513513514E-2</v>
      </c>
      <c r="O743" s="15">
        <f>(G743+I743+K743)*0.3/F743+M743*0.1/F743</f>
        <v>0.11216216216216215</v>
      </c>
      <c r="P743" s="36">
        <f>43000000*(O743*F743)/SUMPRODUCT($F$4:$F$964,$O$4:$O$964)</f>
        <v>11680.564542073778</v>
      </c>
      <c r="Q743" s="36">
        <f>P743/F743</f>
        <v>52.615155594926932</v>
      </c>
      <c r="R743" s="15">
        <f>(0.3*IF(H743&lt;=$H$968,H743*F743,$H$968*F743)+0.3*IF(J743&lt;=$J$968,J743*F743,$J$968*F743)+0.3*IF(L743&lt;$L$968,L743*F743,$L$968*F743)+0.1*IF(N743&lt;$N$968,N743*F743,$N$968*F743))/F743</f>
        <v>0.11216216216216217</v>
      </c>
      <c r="S743" s="37">
        <f>43000000*(R743*F743)/SUMPRODUCT($R$4:$R$964,$F$4:$F$964)</f>
        <v>12000.564337593403</v>
      </c>
      <c r="T743" s="38">
        <f>S743/F743</f>
        <v>54.0565961152856</v>
      </c>
      <c r="U743" s="38">
        <f>43000000*F743/SUM($F$4:$F$964)</f>
        <v>21996.151940735279</v>
      </c>
      <c r="V743" s="38">
        <f t="shared" si="34"/>
        <v>9995.5876031418757</v>
      </c>
      <c r="W743" s="38">
        <f t="shared" si="35"/>
        <v>45.025169383522226</v>
      </c>
    </row>
    <row r="744" spans="1:23" x14ac:dyDescent="0.25">
      <c r="A744" s="7" t="s">
        <v>1548</v>
      </c>
      <c r="B744" s="7" t="s">
        <v>1158</v>
      </c>
      <c r="C744" s="7" t="s">
        <v>315</v>
      </c>
      <c r="D744" s="8">
        <v>8470</v>
      </c>
      <c r="E744" s="8" t="s">
        <v>534</v>
      </c>
      <c r="F744" s="9">
        <v>905</v>
      </c>
      <c r="G744" s="9">
        <v>114</v>
      </c>
      <c r="H744" s="10">
        <f t="shared" si="33"/>
        <v>0.12596685082872927</v>
      </c>
      <c r="I744" s="9">
        <v>158</v>
      </c>
      <c r="J744" s="10">
        <f>I744/F744</f>
        <v>0.17458563535911603</v>
      </c>
      <c r="K744" s="11">
        <v>15</v>
      </c>
      <c r="L744" s="12">
        <f>K744/F744</f>
        <v>1.6574585635359115E-2</v>
      </c>
      <c r="M744" s="9">
        <v>152</v>
      </c>
      <c r="N744" s="16">
        <f>M744/F744</f>
        <v>0.16795580110497238</v>
      </c>
      <c r="O744" s="15">
        <f>(G744+I744+K744)*0.3/F744+M744*0.1/F744</f>
        <v>0.11193370165745856</v>
      </c>
      <c r="P744" s="36">
        <f>43000000*(O744*F744)/SUMPRODUCT($F$4:$F$964,$O$4:$O$964)</f>
        <v>47519.726430203766</v>
      </c>
      <c r="Q744" s="36">
        <f>P744/F744</f>
        <v>52.507985005750015</v>
      </c>
      <c r="R744" s="15">
        <f>(0.3*IF(H744&lt;=$H$968,H744*F744,$H$968*F744)+0.3*IF(J744&lt;=$J$968,J744*F744,$J$968*F744)+0.3*IF(L744&lt;$L$968,L744*F744,$L$968*F744)+0.1*IF(N744&lt;$N$968,N744*F744,$N$968*F744))/F744</f>
        <v>0.11193370165745856</v>
      </c>
      <c r="S744" s="37">
        <f>43000000*(R744*F744)/SUMPRODUCT($R$4:$R$964,$F$4:$F$964)</f>
        <v>48821.572987879983</v>
      </c>
      <c r="T744" s="38">
        <f>S744/F744</f>
        <v>53.946489489370144</v>
      </c>
      <c r="U744" s="38">
        <f>43000000*F744/SUM($F$4:$F$964)</f>
        <v>89668.997776420845</v>
      </c>
      <c r="V744" s="38">
        <f t="shared" si="34"/>
        <v>40847.424788540862</v>
      </c>
      <c r="W744" s="38">
        <f t="shared" si="35"/>
        <v>45.135276009437682</v>
      </c>
    </row>
    <row r="745" spans="1:23" x14ac:dyDescent="0.25">
      <c r="A745" s="7" t="s">
        <v>1549</v>
      </c>
      <c r="B745" s="7" t="s">
        <v>1424</v>
      </c>
      <c r="C745" s="7" t="s">
        <v>237</v>
      </c>
      <c r="D745" s="8">
        <v>2930</v>
      </c>
      <c r="E745" s="8" t="s">
        <v>699</v>
      </c>
      <c r="F745" s="9">
        <v>180</v>
      </c>
      <c r="G745" s="9">
        <v>23</v>
      </c>
      <c r="H745" s="10">
        <f t="shared" si="33"/>
        <v>0.12777777777777777</v>
      </c>
      <c r="I745" s="9">
        <v>27</v>
      </c>
      <c r="J745" s="10">
        <f>I745/F745</f>
        <v>0.15</v>
      </c>
      <c r="K745" s="11">
        <v>11</v>
      </c>
      <c r="L745" s="12">
        <f>K745/F745</f>
        <v>6.1111111111111109E-2</v>
      </c>
      <c r="M745" s="9">
        <v>18</v>
      </c>
      <c r="N745" s="16">
        <f>M745/F745</f>
        <v>0.1</v>
      </c>
      <c r="O745" s="15">
        <f>(G745+I745+K745)*0.3/F745+M745*0.1/F745</f>
        <v>0.11166666666666666</v>
      </c>
      <c r="P745" s="36">
        <f>43000000*(O745*F745)/SUMPRODUCT($F$4:$F$964,$O$4:$O$964)</f>
        <v>9428.8894496258199</v>
      </c>
      <c r="Q745" s="36">
        <f>P745/F745</f>
        <v>52.38271916458789</v>
      </c>
      <c r="R745" s="15">
        <f>(0.3*IF(H745&lt;=$H$968,H745*F745,$H$968*F745)+0.3*IF(J745&lt;=$J$968,J745*F745,$J$968*F745)+0.3*IF(L745&lt;$L$968,L745*F745,$L$968*F745)+0.1*IF(N745&lt;$N$968,N745*F745,$N$968*F745))/F745</f>
        <v>0.11166666666666668</v>
      </c>
      <c r="S745" s="37">
        <f>43000000*(R745*F745)/SUMPRODUCT($R$4:$R$964,$F$4:$F$964)</f>
        <v>9687.2025375753983</v>
      </c>
      <c r="T745" s="38">
        <f>S745/F745</f>
        <v>53.817791875418877</v>
      </c>
      <c r="U745" s="38">
        <f>43000000*F745/SUM($F$4:$F$964)</f>
        <v>17834.717789785362</v>
      </c>
      <c r="V745" s="38">
        <f t="shared" si="34"/>
        <v>8147.5152522099634</v>
      </c>
      <c r="W745" s="38">
        <f t="shared" si="35"/>
        <v>45.263973623388949</v>
      </c>
    </row>
    <row r="746" spans="1:23" x14ac:dyDescent="0.25">
      <c r="A746" s="7" t="s">
        <v>1550</v>
      </c>
      <c r="B746" s="7" t="s">
        <v>1056</v>
      </c>
      <c r="C746" s="7" t="s">
        <v>330</v>
      </c>
      <c r="D746" s="8">
        <v>1700</v>
      </c>
      <c r="E746" s="8" t="s">
        <v>449</v>
      </c>
      <c r="F746" s="9">
        <v>606</v>
      </c>
      <c r="G746" s="9">
        <v>29</v>
      </c>
      <c r="H746" s="10">
        <f t="shared" si="33"/>
        <v>4.7854785478547858E-2</v>
      </c>
      <c r="I746" s="9">
        <v>54</v>
      </c>
      <c r="J746" s="10">
        <f>I746/F746</f>
        <v>8.9108910891089105E-2</v>
      </c>
      <c r="K746" s="11">
        <v>102</v>
      </c>
      <c r="L746" s="12">
        <f>K746/F746</f>
        <v>0.16831683168316833</v>
      </c>
      <c r="M746" s="9">
        <v>120</v>
      </c>
      <c r="N746" s="16">
        <f>M746/F746</f>
        <v>0.19801980198019803</v>
      </c>
      <c r="O746" s="15">
        <f>(G746+I746+K746)*0.3/F746+M746*0.1/F746</f>
        <v>0.11138613861386139</v>
      </c>
      <c r="P746" s="36">
        <f>43000000*(O746*F746)/SUMPRODUCT($F$4:$F$964,$O$4:$O$964)</f>
        <v>31664.1809875494</v>
      </c>
      <c r="Q746" s="36">
        <f>P746/F746</f>
        <v>52.251123741830696</v>
      </c>
      <c r="R746" s="15">
        <f>(0.3*IF(H746&lt;=$H$968,H746*F746,$H$968*F746)+0.3*IF(J746&lt;=$J$968,J746*F746,$J$968*F746)+0.3*IF(L746&lt;$L$968,L746*F746,$L$968*F746)+0.1*IF(N746&lt;$N$968,N746*F746,$N$968*F746))/F746</f>
        <v>0.11138613861386139</v>
      </c>
      <c r="S746" s="37">
        <f>43000000*(R746*F746)/SUMPRODUCT($R$4:$R$964,$F$4:$F$964)</f>
        <v>32531.650312753198</v>
      </c>
      <c r="T746" s="38">
        <f>S746/F746</f>
        <v>53.682591275170296</v>
      </c>
      <c r="U746" s="38">
        <f>43000000*F746/SUM($F$4:$F$964)</f>
        <v>60043.549892277384</v>
      </c>
      <c r="V746" s="38">
        <f t="shared" si="34"/>
        <v>27511.899579524186</v>
      </c>
      <c r="W746" s="38">
        <f t="shared" si="35"/>
        <v>45.39917422363753</v>
      </c>
    </row>
    <row r="747" spans="1:23" x14ac:dyDescent="0.25">
      <c r="A747" s="7" t="s">
        <v>1551</v>
      </c>
      <c r="B747" s="7" t="s">
        <v>858</v>
      </c>
      <c r="C747" s="7" t="s">
        <v>255</v>
      </c>
      <c r="D747" s="8">
        <v>3800</v>
      </c>
      <c r="E747" s="8" t="s">
        <v>547</v>
      </c>
      <c r="F747" s="9">
        <v>631</v>
      </c>
      <c r="G747" s="9">
        <v>40</v>
      </c>
      <c r="H747" s="10">
        <f t="shared" si="33"/>
        <v>6.3391442155309036E-2</v>
      </c>
      <c r="I747" s="9">
        <v>114</v>
      </c>
      <c r="J747" s="10">
        <f>I747/F747</f>
        <v>0.18066561014263074</v>
      </c>
      <c r="K747" s="11">
        <v>28</v>
      </c>
      <c r="L747" s="12">
        <f>K747/F747</f>
        <v>4.4374009508716325E-2</v>
      </c>
      <c r="M747" s="9">
        <v>154</v>
      </c>
      <c r="N747" s="16">
        <f>M747/F747</f>
        <v>0.24405705229793978</v>
      </c>
      <c r="O747" s="15">
        <f>(G747+I747+K747)*0.3/F747+M747*0.1/F747</f>
        <v>0.11093502377179081</v>
      </c>
      <c r="P747" s="36">
        <f>43000000*(O747*F747)/SUMPRODUCT($F$4:$F$964,$O$4:$O$964)</f>
        <v>32836.92843153271</v>
      </c>
      <c r="Q747" s="36">
        <f>P747/F747</f>
        <v>52.03950623063821</v>
      </c>
      <c r="R747" s="15">
        <f>(0.3*IF(H747&lt;=$H$968,H747*F747,$H$968*F747)+0.3*IF(J747&lt;=$J$968,J747*F747,$J$968*F747)+0.3*IF(L747&lt;$L$968,L747*F747,$L$968*F747)+0.1*IF(N747&lt;$N$968,N747*F747,$N$968*F747))/F747</f>
        <v>0.11093502377179081</v>
      </c>
      <c r="S747" s="37">
        <f>43000000*(R747*F747)/SUMPRODUCT($R$4:$R$964,$F$4:$F$964)</f>
        <v>33736.526250262577</v>
      </c>
      <c r="T747" s="38">
        <f>S747/F747</f>
        <v>53.465176307864624</v>
      </c>
      <c r="U747" s="38">
        <f>43000000*F747/SUM($F$4:$F$964)</f>
        <v>62520.594029747575</v>
      </c>
      <c r="V747" s="38">
        <f t="shared" si="34"/>
        <v>28784.067779484998</v>
      </c>
      <c r="W747" s="38">
        <f t="shared" si="35"/>
        <v>45.616589190943202</v>
      </c>
    </row>
    <row r="748" spans="1:23" x14ac:dyDescent="0.25">
      <c r="A748" s="7" t="s">
        <v>1552</v>
      </c>
      <c r="B748" s="7" t="s">
        <v>541</v>
      </c>
      <c r="C748" s="7" t="s">
        <v>1553</v>
      </c>
      <c r="D748" s="8">
        <v>8790</v>
      </c>
      <c r="E748" s="8" t="s">
        <v>582</v>
      </c>
      <c r="F748" s="9">
        <v>513</v>
      </c>
      <c r="G748" s="9">
        <v>74</v>
      </c>
      <c r="H748" s="10">
        <f t="shared" si="33"/>
        <v>0.14424951267056529</v>
      </c>
      <c r="I748" s="9">
        <v>86</v>
      </c>
      <c r="J748" s="10">
        <f>I748/F748</f>
        <v>0.16764132553606237</v>
      </c>
      <c r="K748" s="11">
        <v>21</v>
      </c>
      <c r="L748" s="12">
        <f>K748/F748</f>
        <v>4.0935672514619881E-2</v>
      </c>
      <c r="M748" s="9">
        <v>24</v>
      </c>
      <c r="N748" s="16">
        <f>M748/F748</f>
        <v>4.6783625730994149E-2</v>
      </c>
      <c r="O748" s="15">
        <f>(G748+I748+K748)*0.3/F748+M748*0.1/F748</f>
        <v>0.11052631578947368</v>
      </c>
      <c r="P748" s="36">
        <f>43000000*(O748*F748)/SUMPRODUCT($F$4:$F$964,$O$4:$O$964)</f>
        <v>26597.912029541498</v>
      </c>
      <c r="Q748" s="36">
        <f>P748/F748</f>
        <v>51.847781733999021</v>
      </c>
      <c r="R748" s="15">
        <f>(0.3*IF(H748&lt;=$H$968,H748*F748,$H$968*F748)+0.3*IF(J748&lt;=$J$968,J748*F748,$J$968*F748)+0.3*IF(L748&lt;$L$968,L748*F748,$L$968*F748)+0.1*IF(N748&lt;$N$968,N748*F748,$N$968*F748))/F748</f>
        <v>0.11052631578947368</v>
      </c>
      <c r="S748" s="37">
        <f>43000000*(R748*F748)/SUMPRODUCT($R$4:$R$964,$F$4:$F$964)</f>
        <v>27326.586262712684</v>
      </c>
      <c r="T748" s="38">
        <f>S748/F748</f>
        <v>53.26819934251985</v>
      </c>
      <c r="U748" s="38">
        <f>43000000*F748/SUM($F$4:$F$964)</f>
        <v>50828.945700888282</v>
      </c>
      <c r="V748" s="38">
        <f t="shared" si="34"/>
        <v>23502.359438175597</v>
      </c>
      <c r="W748" s="38">
        <f t="shared" si="35"/>
        <v>45.813566156287976</v>
      </c>
    </row>
    <row r="749" spans="1:23" x14ac:dyDescent="0.25">
      <c r="A749" s="7" t="s">
        <v>1554</v>
      </c>
      <c r="B749" s="7" t="s">
        <v>1555</v>
      </c>
      <c r="C749" s="7" t="s">
        <v>47</v>
      </c>
      <c r="D749" s="8">
        <v>8200</v>
      </c>
      <c r="E749" s="8" t="s">
        <v>659</v>
      </c>
      <c r="F749" s="9">
        <v>469</v>
      </c>
      <c r="G749" s="9">
        <v>58</v>
      </c>
      <c r="H749" s="10">
        <f t="shared" si="33"/>
        <v>0.12366737739872068</v>
      </c>
      <c r="I749" s="9">
        <v>93</v>
      </c>
      <c r="J749" s="10">
        <f>I749/F749</f>
        <v>0.19829424307036247</v>
      </c>
      <c r="K749" s="11">
        <v>9</v>
      </c>
      <c r="L749" s="12">
        <f>K749/F749</f>
        <v>1.9189765458422176E-2</v>
      </c>
      <c r="M749" s="9">
        <v>38</v>
      </c>
      <c r="N749" s="16">
        <f>M749/F749</f>
        <v>8.1023454157782518E-2</v>
      </c>
      <c r="O749" s="15">
        <f>(G749+I749+K749)*0.3/F749+M749*0.1/F749</f>
        <v>0.11044776119402985</v>
      </c>
      <c r="P749" s="36">
        <f>43000000*(O749*F749)/SUMPRODUCT($F$4:$F$964,$O$4:$O$964)</f>
        <v>24299.327039334206</v>
      </c>
      <c r="Q749" s="36">
        <f>P749/F749</f>
        <v>51.810931853591057</v>
      </c>
      <c r="R749" s="15">
        <f>(0.3*IF(H749&lt;=$H$968,H749*F749,$H$968*F749)+0.3*IF(J749&lt;=$J$968,J749*F749,$J$968*F749)+0.3*IF(L749&lt;$L$968,L749*F749,$L$968*F749)+0.1*IF(N749&lt;$N$968,N749*F749,$N$968*F749))/F749</f>
        <v>0.11044776119402984</v>
      </c>
      <c r="S749" s="37">
        <f>43000000*(R749*F749)/SUMPRODUCT($R$4:$R$964,$F$4:$F$964)</f>
        <v>24965.029425194305</v>
      </c>
      <c r="T749" s="38">
        <f>S749/F749</f>
        <v>53.230339925787433</v>
      </c>
      <c r="U749" s="38">
        <f>43000000*F749/SUM($F$4:$F$964)</f>
        <v>46469.348018940749</v>
      </c>
      <c r="V749" s="38">
        <f t="shared" si="34"/>
        <v>21504.318593746444</v>
      </c>
      <c r="W749" s="38">
        <f t="shared" si="35"/>
        <v>45.851425573020393</v>
      </c>
    </row>
    <row r="750" spans="1:23" x14ac:dyDescent="0.25">
      <c r="A750" s="7" t="s">
        <v>1556</v>
      </c>
      <c r="B750" s="7" t="s">
        <v>1557</v>
      </c>
      <c r="C750" s="7" t="s">
        <v>37</v>
      </c>
      <c r="D750" s="8">
        <v>2870</v>
      </c>
      <c r="E750" s="8" t="s">
        <v>1477</v>
      </c>
      <c r="F750" s="9">
        <v>777</v>
      </c>
      <c r="G750" s="9">
        <v>122</v>
      </c>
      <c r="H750" s="10">
        <f t="shared" si="33"/>
        <v>0.15701415701415702</v>
      </c>
      <c r="I750" s="9">
        <v>129</v>
      </c>
      <c r="J750" s="10">
        <f>I750/F750</f>
        <v>0.16602316602316602</v>
      </c>
      <c r="K750" s="11">
        <v>19</v>
      </c>
      <c r="L750" s="12">
        <f>K750/F750</f>
        <v>2.4453024453024452E-2</v>
      </c>
      <c r="M750" s="9">
        <v>45</v>
      </c>
      <c r="N750" s="16">
        <f>M750/F750</f>
        <v>5.7915057915057917E-2</v>
      </c>
      <c r="O750" s="15">
        <f>(G750+I750+K750)*0.3/F750+M750*0.1/F750</f>
        <v>0.11003861003861004</v>
      </c>
      <c r="P750" s="36">
        <f>43000000*(O750*F750)/SUMPRODUCT($F$4:$F$964,$O$4:$O$964)</f>
        <v>40107.962584229244</v>
      </c>
      <c r="Q750" s="36">
        <f>P750/F750</f>
        <v>51.618999464902501</v>
      </c>
      <c r="R750" s="15">
        <f>(0.3*IF(H750&lt;=$H$968,H750*F750,$H$968*F750)+0.3*IF(J750&lt;=$J$968,J750*F750,$J$968*F750)+0.3*IF(L750&lt;$L$968,L750*F750,$L$968*F750)+0.1*IF(N750&lt;$N$968,N750*F750,$N$968*F750))/F750</f>
        <v>0.11003861003861004</v>
      </c>
      <c r="S750" s="37">
        <f>43000000*(R750*F750)/SUMPRODUCT($R$4:$R$964,$F$4:$F$964)</f>
        <v>41206.757062820718</v>
      </c>
      <c r="T750" s="38">
        <f>S750/F750</f>
        <v>53.033149372999638</v>
      </c>
      <c r="U750" s="38">
        <f>43000000*F750/SUM($F$4:$F$964)</f>
        <v>76986.531792573471</v>
      </c>
      <c r="V750" s="38">
        <f t="shared" si="34"/>
        <v>35779.774729752753</v>
      </c>
      <c r="W750" s="38">
        <f t="shared" si="35"/>
        <v>46.048616125808188</v>
      </c>
    </row>
    <row r="751" spans="1:23" x14ac:dyDescent="0.25">
      <c r="A751" s="7" t="s">
        <v>1558</v>
      </c>
      <c r="B751" s="7" t="s">
        <v>1501</v>
      </c>
      <c r="C751" s="7" t="s">
        <v>33</v>
      </c>
      <c r="D751" s="8">
        <v>2390</v>
      </c>
      <c r="E751" s="8" t="s">
        <v>1040</v>
      </c>
      <c r="F751" s="9">
        <v>194</v>
      </c>
      <c r="G751" s="9">
        <v>28</v>
      </c>
      <c r="H751" s="10">
        <f t="shared" si="33"/>
        <v>0.14432989690721648</v>
      </c>
      <c r="I751" s="9">
        <v>39</v>
      </c>
      <c r="J751" s="10">
        <f>I751/F751</f>
        <v>0.20103092783505155</v>
      </c>
      <c r="K751" s="11">
        <v>3</v>
      </c>
      <c r="L751" s="12">
        <f>K751/F751</f>
        <v>1.5463917525773196E-2</v>
      </c>
      <c r="M751" s="9">
        <v>3</v>
      </c>
      <c r="N751" s="16">
        <f>M751/F751</f>
        <v>1.5463917525773196E-2</v>
      </c>
      <c r="O751" s="15">
        <f>(G751+I751+K751)*0.3/F751+M751*0.1/F751</f>
        <v>0.10979381443298969</v>
      </c>
      <c r="P751" s="36">
        <f>43000000*(O751*F751)/SUMPRODUCT($F$4:$F$964,$O$4:$O$964)</f>
        <v>9991.8082227378109</v>
      </c>
      <c r="Q751" s="36">
        <f>P751/F751</f>
        <v>51.504166096586651</v>
      </c>
      <c r="R751" s="15">
        <f>(0.3*IF(H751&lt;=$H$968,H751*F751,$H$968*F751)+0.3*IF(J751&lt;=$J$968,J751*F751,$J$968*F751)+0.3*IF(L751&lt;$L$968,L751*F751,$L$968*F751)+0.1*IF(N751&lt;$N$968,N751*F751,$N$968*F751))/F751</f>
        <v>0.10979381443298968</v>
      </c>
      <c r="S751" s="37">
        <f>43000000*(R751*F751)/SUMPRODUCT($R$4:$R$964,$F$4:$F$964)</f>
        <v>10265.542987579896</v>
      </c>
      <c r="T751" s="38">
        <f>S751/F751</f>
        <v>52.915170039071633</v>
      </c>
      <c r="U751" s="38">
        <f>43000000*F751/SUM($F$4:$F$964)</f>
        <v>19221.862506768666</v>
      </c>
      <c r="V751" s="38">
        <f t="shared" si="34"/>
        <v>8956.3195191887698</v>
      </c>
      <c r="W751" s="38">
        <f t="shared" si="35"/>
        <v>46.166595459736193</v>
      </c>
    </row>
    <row r="752" spans="1:23" x14ac:dyDescent="0.25">
      <c r="A752" s="7" t="s">
        <v>1559</v>
      </c>
      <c r="B752" s="7" t="s">
        <v>1191</v>
      </c>
      <c r="C752" s="7" t="s">
        <v>47</v>
      </c>
      <c r="D752" s="8">
        <v>9000</v>
      </c>
      <c r="E752" s="8" t="s">
        <v>66</v>
      </c>
      <c r="F752" s="9">
        <v>680</v>
      </c>
      <c r="G752" s="9">
        <v>40</v>
      </c>
      <c r="H752" s="10">
        <f t="shared" si="33"/>
        <v>5.8823529411764705E-2</v>
      </c>
      <c r="I752" s="9">
        <v>84</v>
      </c>
      <c r="J752" s="10">
        <f>I752/F752</f>
        <v>0.12352941176470589</v>
      </c>
      <c r="K752" s="11">
        <v>63</v>
      </c>
      <c r="L752" s="12">
        <f>K752/F752</f>
        <v>9.2647058823529416E-2</v>
      </c>
      <c r="M752" s="9">
        <v>181</v>
      </c>
      <c r="N752" s="16">
        <f>M752/F752</f>
        <v>0.26617647058823529</v>
      </c>
      <c r="O752" s="15">
        <f>(G752+I752+K752)*0.3/F752+M752*0.1/F752</f>
        <v>0.10911764705882354</v>
      </c>
      <c r="P752" s="36">
        <f>43000000*(O752*F752)/SUMPRODUCT($F$4:$F$964,$O$4:$O$964)</f>
        <v>34807.144137424671</v>
      </c>
      <c r="Q752" s="36">
        <f>P752/F752</f>
        <v>51.186976672683343</v>
      </c>
      <c r="R752" s="15">
        <f>(0.3*IF(H752&lt;=$H$968,H752*F752,$H$968*F752)+0.3*IF(J752&lt;=$J$968,J752*F752,$J$968*F752)+0.3*IF(L752&lt;$L$968,L752*F752,$L$968*F752)+0.1*IF(N752&lt;$N$968,N752*F752,$N$968*F752))/F752</f>
        <v>0.10911764705882353</v>
      </c>
      <c r="S752" s="37">
        <f>43000000*(R752*F752)/SUMPRODUCT($R$4:$R$964,$F$4:$F$964)</f>
        <v>35760.717825278327</v>
      </c>
      <c r="T752" s="38">
        <f>S752/F752</f>
        <v>52.589290919526952</v>
      </c>
      <c r="U752" s="38">
        <f>43000000*F752/SUM($F$4:$F$964)</f>
        <v>67375.600539189138</v>
      </c>
      <c r="V752" s="38">
        <f t="shared" si="34"/>
        <v>31614.882713910811</v>
      </c>
      <c r="W752" s="38">
        <f t="shared" si="35"/>
        <v>46.492474579280874</v>
      </c>
    </row>
    <row r="753" spans="1:23" x14ac:dyDescent="0.25">
      <c r="A753" s="7" t="s">
        <v>1560</v>
      </c>
      <c r="B753" s="7" t="s">
        <v>1561</v>
      </c>
      <c r="C753" s="7" t="s">
        <v>47</v>
      </c>
      <c r="D753" s="8">
        <v>1020</v>
      </c>
      <c r="E753" s="8" t="s">
        <v>41</v>
      </c>
      <c r="F753" s="9">
        <v>135</v>
      </c>
      <c r="G753" s="9">
        <v>6</v>
      </c>
      <c r="H753" s="10">
        <f t="shared" si="33"/>
        <v>4.4444444444444446E-2</v>
      </c>
      <c r="I753" s="9">
        <v>5</v>
      </c>
      <c r="J753" s="10">
        <f>I753/F753</f>
        <v>3.7037037037037035E-2</v>
      </c>
      <c r="K753" s="11">
        <v>20</v>
      </c>
      <c r="L753" s="12">
        <f>K753/F753</f>
        <v>0.14814814814814814</v>
      </c>
      <c r="M753" s="9">
        <v>54</v>
      </c>
      <c r="N753" s="16">
        <f>M753/F753</f>
        <v>0.4</v>
      </c>
      <c r="O753" s="15">
        <f>(G753+I753+K753)*0.3/F753+M753*0.1/F753</f>
        <v>0.10888888888888887</v>
      </c>
      <c r="P753" s="36">
        <f>43000000*(O753*F753)/SUMPRODUCT($F$4:$F$964,$O$4:$O$964)</f>
        <v>6895.7549706218679</v>
      </c>
      <c r="Q753" s="36">
        <f>P753/F753</f>
        <v>51.079666449050876</v>
      </c>
      <c r="R753" s="15">
        <f>(0.3*IF(H753&lt;=$H$968,H753*F753,$H$968*F753)+0.3*IF(J753&lt;=$J$968,J753*F753,$J$968*F753)+0.3*IF(L753&lt;$L$968,L753*F753,$L$968*F753)+0.1*IF(N753&lt;$N$968,N753*F753,$N$968*F753))/F753</f>
        <v>0.1088888888888889</v>
      </c>
      <c r="S753" s="37">
        <f>43000000*(R753*F753)/SUMPRODUCT($R$4:$R$964,$F$4:$F$964)</f>
        <v>7084.6705125551407</v>
      </c>
      <c r="T753" s="38">
        <f>S753/F753</f>
        <v>52.479040833741784</v>
      </c>
      <c r="U753" s="38">
        <f>43000000*F753/SUM($F$4:$F$964)</f>
        <v>13376.038342339021</v>
      </c>
      <c r="V753" s="38">
        <f t="shared" si="34"/>
        <v>6291.3678297838806</v>
      </c>
      <c r="W753" s="38">
        <f t="shared" si="35"/>
        <v>46.602724665066042</v>
      </c>
    </row>
    <row r="754" spans="1:23" x14ac:dyDescent="0.25">
      <c r="A754" s="7" t="s">
        <v>1562</v>
      </c>
      <c r="B754" s="7" t="s">
        <v>1563</v>
      </c>
      <c r="C754" s="7" t="s">
        <v>72</v>
      </c>
      <c r="D754" s="8">
        <v>2800</v>
      </c>
      <c r="E754" s="8" t="s">
        <v>169</v>
      </c>
      <c r="F754" s="9">
        <v>878</v>
      </c>
      <c r="G754" s="9">
        <v>57</v>
      </c>
      <c r="H754" s="10">
        <f t="shared" si="33"/>
        <v>6.4920273348519367E-2</v>
      </c>
      <c r="I754" s="9">
        <v>110</v>
      </c>
      <c r="J754" s="10">
        <f>I754/F754</f>
        <v>0.12528473804100229</v>
      </c>
      <c r="K754" s="11">
        <v>50</v>
      </c>
      <c r="L754" s="12">
        <f>K754/F754</f>
        <v>5.6947608200455579E-2</v>
      </c>
      <c r="M754" s="9">
        <v>304</v>
      </c>
      <c r="N754" s="16">
        <f>M754/F754</f>
        <v>0.34624145785876992</v>
      </c>
      <c r="O754" s="15">
        <f>(G754+I754+K754)*0.3/F754+M754*0.1/F754</f>
        <v>0.10876993166287016</v>
      </c>
      <c r="P754" s="36">
        <f>43000000*(O754*F754)/SUMPRODUCT($F$4:$F$964,$O$4:$O$964)</f>
        <v>44798.952360162482</v>
      </c>
      <c r="Q754" s="36">
        <f>P754/F754</f>
        <v>51.023863735948154</v>
      </c>
      <c r="R754" s="15">
        <f>(0.3*IF(H754&lt;=$H$968,H754*F754,$H$968*F754)+0.3*IF(J754&lt;=$J$968,J754*F754,$J$968*F754)+0.3*IF(L754&lt;$L$968,L754*F754,$L$968*F754)+0.1*IF(N754&lt;$N$968,N754*F754,$N$968*F754))/F754</f>
        <v>0.10876993166287016</v>
      </c>
      <c r="S754" s="37">
        <f>43000000*(R754*F754)/SUMPRODUCT($R$4:$R$964,$F$4:$F$964)</f>
        <v>46026.260812858229</v>
      </c>
      <c r="T754" s="38">
        <f>S754/F754</f>
        <v>52.421709354052652</v>
      </c>
      <c r="U754" s="38">
        <f>43000000*F754/SUM($F$4:$F$964)</f>
        <v>86993.790107953042</v>
      </c>
      <c r="V754" s="38">
        <f t="shared" si="34"/>
        <v>40967.529295094813</v>
      </c>
      <c r="W754" s="38">
        <f t="shared" si="35"/>
        <v>46.660056144755174</v>
      </c>
    </row>
    <row r="755" spans="1:23" x14ac:dyDescent="0.25">
      <c r="A755" s="7" t="s">
        <v>1564</v>
      </c>
      <c r="B755" s="7" t="s">
        <v>1565</v>
      </c>
      <c r="C755" s="7" t="s">
        <v>60</v>
      </c>
      <c r="D755" s="8">
        <v>8000</v>
      </c>
      <c r="E755" s="8" t="s">
        <v>659</v>
      </c>
      <c r="F755" s="9">
        <v>668</v>
      </c>
      <c r="G755" s="9">
        <v>61</v>
      </c>
      <c r="H755" s="10">
        <f t="shared" si="33"/>
        <v>9.1317365269461076E-2</v>
      </c>
      <c r="I755" s="9">
        <v>110</v>
      </c>
      <c r="J755" s="10">
        <f>I755/F755</f>
        <v>0.16467065868263472</v>
      </c>
      <c r="K755" s="11">
        <v>25</v>
      </c>
      <c r="L755" s="12">
        <f>K755/F755</f>
        <v>3.7425149700598799E-2</v>
      </c>
      <c r="M755" s="9">
        <v>138</v>
      </c>
      <c r="N755" s="16">
        <f>M755/F755</f>
        <v>0.20658682634730538</v>
      </c>
      <c r="O755" s="15">
        <f>(G755+I755+K755)*0.3/F755+M755*0.1/F755</f>
        <v>0.10868263473053892</v>
      </c>
      <c r="P755" s="36">
        <f>43000000*(O755*F755)/SUMPRODUCT($F$4:$F$964,$O$4:$O$964)</f>
        <v>34056.58577327535</v>
      </c>
      <c r="Q755" s="36">
        <f>P755/F755</f>
        <v>50.982912834244537</v>
      </c>
      <c r="R755" s="15">
        <f>(0.3*IF(H755&lt;=$H$968,H755*F755,$H$968*F755)+0.3*IF(J755&lt;=$J$968,J755*F755,$J$968*F755)+0.3*IF(L755&lt;$L$968,L755*F755,$L$968*F755)+0.1*IF(N755&lt;$N$968,N755*F755,$N$968*F755))/F755</f>
        <v>0.10868263473053891</v>
      </c>
      <c r="S755" s="37">
        <f>43000000*(R755*F755)/SUMPRODUCT($R$4:$R$964,$F$4:$F$964)</f>
        <v>34989.597225272322</v>
      </c>
      <c r="T755" s="38">
        <f>S755/F755</f>
        <v>52.379636564778927</v>
      </c>
      <c r="U755" s="38">
        <f>43000000*F755/SUM($F$4:$F$964)</f>
        <v>66186.619353203452</v>
      </c>
      <c r="V755" s="38">
        <f t="shared" si="34"/>
        <v>31197.02212793113</v>
      </c>
      <c r="W755" s="38">
        <f t="shared" si="35"/>
        <v>46.702128934028899</v>
      </c>
    </row>
    <row r="756" spans="1:23" x14ac:dyDescent="0.25">
      <c r="A756" s="7" t="s">
        <v>1566</v>
      </c>
      <c r="B756" s="7" t="s">
        <v>1567</v>
      </c>
      <c r="C756" s="7" t="s">
        <v>40</v>
      </c>
      <c r="D756" s="8">
        <v>3000</v>
      </c>
      <c r="E756" s="8" t="s">
        <v>479</v>
      </c>
      <c r="F756" s="9">
        <v>131</v>
      </c>
      <c r="G756" s="9">
        <v>5</v>
      </c>
      <c r="H756" s="10">
        <f t="shared" si="33"/>
        <v>3.8167938931297711E-2</v>
      </c>
      <c r="I756" s="9">
        <v>22</v>
      </c>
      <c r="J756" s="10">
        <f>I756/F756</f>
        <v>0.16793893129770993</v>
      </c>
      <c r="K756" s="11">
        <v>12</v>
      </c>
      <c r="L756" s="12">
        <f>K756/F756</f>
        <v>9.1603053435114504E-2</v>
      </c>
      <c r="M756" s="9">
        <v>25</v>
      </c>
      <c r="N756" s="16">
        <f>M756/F756</f>
        <v>0.19083969465648856</v>
      </c>
      <c r="O756" s="15">
        <f>(G756+I756+K756)*0.3/F756+M756*0.1/F756</f>
        <v>0.10839694656488549</v>
      </c>
      <c r="P756" s="36">
        <f>43000000*(O756*F756)/SUMPRODUCT($F$4:$F$964,$O$4:$O$964)</f>
        <v>6661.2054818252072</v>
      </c>
      <c r="Q756" s="36">
        <f>P756/F756</f>
        <v>50.848896807826009</v>
      </c>
      <c r="R756" s="15">
        <f>(0.3*IF(H756&lt;=$H$968,H756*F756,$H$968*F756)+0.3*IF(J756&lt;=$J$968,J756*F756,$J$968*F756)+0.3*IF(L756&lt;$L$968,L756*F756,$L$968*F756)+0.1*IF(N756&lt;$N$968,N756*F756,$N$968*F756))/F756</f>
        <v>0.10839694656488549</v>
      </c>
      <c r="S756" s="37">
        <f>43000000*(R756*F756)/SUMPRODUCT($R$4:$R$964,$F$4:$F$964)</f>
        <v>6843.6953250532652</v>
      </c>
      <c r="T756" s="38">
        <f>S756/F756</f>
        <v>52.241949046208134</v>
      </c>
      <c r="U756" s="38">
        <f>43000000*F756/SUM($F$4:$F$964)</f>
        <v>12979.71128034379</v>
      </c>
      <c r="V756" s="38">
        <f t="shared" si="34"/>
        <v>6136.0159552905252</v>
      </c>
      <c r="W756" s="38">
        <f t="shared" si="35"/>
        <v>46.839816452599692</v>
      </c>
    </row>
    <row r="757" spans="1:23" x14ac:dyDescent="0.25">
      <c r="A757" s="7" t="s">
        <v>1568</v>
      </c>
      <c r="B757" s="7" t="s">
        <v>521</v>
      </c>
      <c r="C757" s="7" t="s">
        <v>82</v>
      </c>
      <c r="D757" s="8">
        <v>9100</v>
      </c>
      <c r="E757" s="8" t="s">
        <v>353</v>
      </c>
      <c r="F757" s="9">
        <v>1014</v>
      </c>
      <c r="G757" s="9">
        <v>96</v>
      </c>
      <c r="H757" s="10">
        <f t="shared" si="33"/>
        <v>9.4674556213017749E-2</v>
      </c>
      <c r="I757" s="9">
        <v>142</v>
      </c>
      <c r="J757" s="10">
        <f>I757/F757</f>
        <v>0.14003944773175542</v>
      </c>
      <c r="K757" s="11">
        <v>62</v>
      </c>
      <c r="L757" s="12">
        <f>K757/F757</f>
        <v>6.1143984220907298E-2</v>
      </c>
      <c r="M757" s="9">
        <v>196</v>
      </c>
      <c r="N757" s="16">
        <f>M757/F757</f>
        <v>0.1932938856015779</v>
      </c>
      <c r="O757" s="15">
        <f>(G757+I757+K757)*0.3/F757+M757*0.1/F757</f>
        <v>0.10808678500986194</v>
      </c>
      <c r="P757" s="36">
        <f>43000000*(O757*F757)/SUMPRODUCT($F$4:$F$964,$O$4:$O$964)</f>
        <v>51413.247944228358</v>
      </c>
      <c r="Q757" s="36">
        <f>P757/F757</f>
        <v>50.703400339475699</v>
      </c>
      <c r="R757" s="15">
        <f>(0.3*IF(H757&lt;=$H$968,H757*F757,$H$968*F757)+0.3*IF(J757&lt;=$J$968,J757*F757,$J$968*F757)+0.3*IF(L757&lt;$L$968,L757*F757,$L$968*F757)+0.1*IF(N757&lt;$N$968,N757*F757,$N$968*F757))/F757</f>
        <v>0.10808678500986192</v>
      </c>
      <c r="S757" s="37">
        <f>43000000*(R757*F757)/SUMPRODUCT($R$4:$R$964,$F$4:$F$964)</f>
        <v>52821.761100411117</v>
      </c>
      <c r="T757" s="38">
        <f>S757/F757</f>
        <v>52.092466568452778</v>
      </c>
      <c r="U757" s="38">
        <f>43000000*F757/SUM($F$4:$F$964)</f>
        <v>100468.91021579086</v>
      </c>
      <c r="V757" s="38">
        <f t="shared" si="34"/>
        <v>47647.149115379747</v>
      </c>
      <c r="W757" s="38">
        <f t="shared" si="35"/>
        <v>46.989298930355048</v>
      </c>
    </row>
    <row r="758" spans="1:23" x14ac:dyDescent="0.25">
      <c r="A758" s="7" t="s">
        <v>1569</v>
      </c>
      <c r="B758" s="7" t="s">
        <v>1463</v>
      </c>
      <c r="C758" s="7" t="s">
        <v>664</v>
      </c>
      <c r="D758" s="8">
        <v>3740</v>
      </c>
      <c r="E758" s="8" t="s">
        <v>538</v>
      </c>
      <c r="F758" s="9">
        <v>337</v>
      </c>
      <c r="G758" s="9">
        <v>42</v>
      </c>
      <c r="H758" s="10">
        <f t="shared" si="33"/>
        <v>0.12462908011869436</v>
      </c>
      <c r="I758" s="9">
        <v>69</v>
      </c>
      <c r="J758" s="10">
        <f>I758/F758</f>
        <v>0.20474777448071216</v>
      </c>
      <c r="K758" s="11">
        <v>5</v>
      </c>
      <c r="L758" s="12">
        <f>K758/F758</f>
        <v>1.483679525222552E-2</v>
      </c>
      <c r="M758" s="9">
        <v>15</v>
      </c>
      <c r="N758" s="16">
        <f>M758/F758</f>
        <v>4.4510385756676561E-2</v>
      </c>
      <c r="O758" s="15">
        <f>(G758+I758+K758)*0.3/F758+M758*0.1/F758</f>
        <v>0.10771513353115726</v>
      </c>
      <c r="P758" s="36">
        <f>43000000*(O758*F758)/SUMPRODUCT($F$4:$F$964,$O$4:$O$964)</f>
        <v>17028.292886637675</v>
      </c>
      <c r="Q758" s="36">
        <f>P758/F758</f>
        <v>50.529059010794285</v>
      </c>
      <c r="R758" s="15">
        <f>(0.3*IF(H758&lt;=$H$968,H758*F758,$H$968*F758)+0.3*IF(J758&lt;=$J$968,J758*F758,$J$968*F758)+0.3*IF(L758&lt;$L$968,L758*F758,$L$968*F758)+0.1*IF(N758&lt;$N$968,N758*F758,$N$968*F758))/F758</f>
        <v>0.10771513353115726</v>
      </c>
      <c r="S758" s="37">
        <f>43000000*(R758*F758)/SUMPRODUCT($R$4:$R$964,$F$4:$F$964)</f>
        <v>17494.798612636161</v>
      </c>
      <c r="T758" s="38">
        <f>S758/F758</f>
        <v>51.913348998920362</v>
      </c>
      <c r="U758" s="38">
        <f>43000000*F758/SUM($F$4:$F$964)</f>
        <v>33390.554973098151</v>
      </c>
      <c r="V758" s="38">
        <f t="shared" si="34"/>
        <v>15895.75636046199</v>
      </c>
      <c r="W758" s="38">
        <f t="shared" si="35"/>
        <v>47.168416499887464</v>
      </c>
    </row>
    <row r="759" spans="1:23" x14ac:dyDescent="0.25">
      <c r="A759" s="7" t="s">
        <v>1570</v>
      </c>
      <c r="B759" s="7" t="s">
        <v>994</v>
      </c>
      <c r="C759" s="7" t="s">
        <v>995</v>
      </c>
      <c r="D759" s="8">
        <v>9900</v>
      </c>
      <c r="E759" s="8" t="s">
        <v>753</v>
      </c>
      <c r="F759" s="9">
        <v>663</v>
      </c>
      <c r="G759" s="9">
        <v>72</v>
      </c>
      <c r="H759" s="10">
        <f t="shared" si="33"/>
        <v>0.10859728506787331</v>
      </c>
      <c r="I759" s="9">
        <v>115</v>
      </c>
      <c r="J759" s="10">
        <f>I759/F759</f>
        <v>0.17345399698340874</v>
      </c>
      <c r="K759" s="11">
        <v>15</v>
      </c>
      <c r="L759" s="12">
        <f>K759/F759</f>
        <v>2.2624434389140271E-2</v>
      </c>
      <c r="M759" s="9">
        <v>108</v>
      </c>
      <c r="N759" s="16">
        <f>M759/F759</f>
        <v>0.16289592760180996</v>
      </c>
      <c r="O759" s="15">
        <f>(G759+I759+K759)*0.3/F759+M759*0.1/F759</f>
        <v>0.10769230769230768</v>
      </c>
      <c r="P759" s="36">
        <f>43000000*(O759*F759)/SUMPRODUCT($F$4:$F$964,$O$4:$O$964)</f>
        <v>33493.667000163361</v>
      </c>
      <c r="Q759" s="36">
        <f>P759/F759</f>
        <v>50.518351433127243</v>
      </c>
      <c r="R759" s="15">
        <f>(0.3*IF(H759&lt;=$H$968,H759*F759,$H$968*F759)+0.3*IF(J759&lt;=$J$968,J759*F759,$J$968*F759)+0.3*IF(L759&lt;$L$968,L759*F759,$L$968*F759)+0.1*IF(N759&lt;$N$968,N759*F759,$N$968*F759))/F759</f>
        <v>0.10769230769230768</v>
      </c>
      <c r="S759" s="37">
        <f>43000000*(R759*F759)/SUMPRODUCT($R$4:$R$964,$F$4:$F$964)</f>
        <v>34411.256775267822</v>
      </c>
      <c r="T759" s="38">
        <f>S759/F759</f>
        <v>51.902348077327034</v>
      </c>
      <c r="U759" s="38">
        <f>43000000*F759/SUM($F$4:$F$964)</f>
        <v>65691.210525709408</v>
      </c>
      <c r="V759" s="38">
        <f t="shared" si="34"/>
        <v>31279.953750441586</v>
      </c>
      <c r="W759" s="38">
        <f t="shared" si="35"/>
        <v>47.179417421480792</v>
      </c>
    </row>
    <row r="760" spans="1:23" x14ac:dyDescent="0.25">
      <c r="A760" s="7" t="s">
        <v>1571</v>
      </c>
      <c r="B760" s="7" t="s">
        <v>864</v>
      </c>
      <c r="C760" s="7" t="s">
        <v>838</v>
      </c>
      <c r="D760" s="8">
        <v>3200</v>
      </c>
      <c r="E760" s="8" t="s">
        <v>865</v>
      </c>
      <c r="F760" s="9">
        <v>226</v>
      </c>
      <c r="G760" s="9">
        <v>32</v>
      </c>
      <c r="H760" s="10">
        <f t="shared" si="33"/>
        <v>0.1415929203539823</v>
      </c>
      <c r="I760" s="9">
        <v>40</v>
      </c>
      <c r="J760" s="10">
        <f>I760/F760</f>
        <v>0.17699115044247787</v>
      </c>
      <c r="K760" s="11">
        <v>7</v>
      </c>
      <c r="L760" s="12">
        <f>K760/F760</f>
        <v>3.0973451327433628E-2</v>
      </c>
      <c r="M760" s="9">
        <v>6</v>
      </c>
      <c r="N760" s="16">
        <f>M760/F760</f>
        <v>2.6548672566371681E-2</v>
      </c>
      <c r="O760" s="15">
        <f>(G760+I760+K760)*0.3/F760+M760*0.1/F760</f>
        <v>0.10752212389380532</v>
      </c>
      <c r="P760" s="36">
        <f>43000000*(O760*F760)/SUMPRODUCT($F$4:$F$964,$O$4:$O$964)</f>
        <v>11399.105155517784</v>
      </c>
      <c r="Q760" s="36">
        <f>P760/F760</f>
        <v>50.43851838724683</v>
      </c>
      <c r="R760" s="15">
        <f>(0.3*IF(H760&lt;=$H$968,H760*F760,$H$968*F760)+0.3*IF(J760&lt;=$J$968,J760*F760,$J$968*F760)+0.3*IF(L760&lt;$L$968,L760*F760,$L$968*F760)+0.1*IF(N760&lt;$N$968,N760*F760,$N$968*F760))/F760</f>
        <v>0.10752212389380533</v>
      </c>
      <c r="S760" s="37">
        <f>43000000*(R760*F760)/SUMPRODUCT($R$4:$R$964,$F$4:$F$964)</f>
        <v>11711.394112591153</v>
      </c>
      <c r="T760" s="38">
        <f>S760/F760</f>
        <v>51.820327931819264</v>
      </c>
      <c r="U760" s="38">
        <f>43000000*F760/SUM($F$4:$F$964)</f>
        <v>22392.47900273051</v>
      </c>
      <c r="V760" s="38">
        <f t="shared" si="34"/>
        <v>10681.084890139357</v>
      </c>
      <c r="W760" s="38">
        <f t="shared" si="35"/>
        <v>47.261437566988562</v>
      </c>
    </row>
    <row r="761" spans="1:23" x14ac:dyDescent="0.25">
      <c r="A761" s="7" t="s">
        <v>1466</v>
      </c>
      <c r="B761" s="7" t="s">
        <v>1467</v>
      </c>
      <c r="C761" s="7" t="s">
        <v>798</v>
      </c>
      <c r="D761" s="8">
        <v>1970</v>
      </c>
      <c r="E761" s="8" t="s">
        <v>1468</v>
      </c>
      <c r="F761" s="9">
        <v>878</v>
      </c>
      <c r="G761" s="9">
        <v>32</v>
      </c>
      <c r="H761" s="10">
        <f t="shared" si="33"/>
        <v>3.644646924829157E-2</v>
      </c>
      <c r="I761" s="9">
        <v>47</v>
      </c>
      <c r="J761" s="10">
        <f>I761/F761</f>
        <v>5.3530751708428248E-2</v>
      </c>
      <c r="K761" s="11">
        <v>197</v>
      </c>
      <c r="L761" s="12">
        <f>K761/F761</f>
        <v>0.22437357630979499</v>
      </c>
      <c r="M761" s="9">
        <v>113</v>
      </c>
      <c r="N761" s="16">
        <f>M761/F761</f>
        <v>0.12870159453302962</v>
      </c>
      <c r="O761" s="15">
        <f>(G761+I761+K761)*0.3/F761+M761*0.1/F761</f>
        <v>0.1071753986332574</v>
      </c>
      <c r="P761" s="36">
        <f>43000000*(O761*F761)/SUMPRODUCT($F$4:$F$964,$O$4:$O$964)</f>
        <v>44142.213791531824</v>
      </c>
      <c r="Q761" s="36">
        <f>P761/F761</f>
        <v>50.275869922018025</v>
      </c>
      <c r="R761" s="15">
        <f>(0.3*IF(H761&lt;=$H$968,H761*F761,$H$968*F761)+0.3*IF(J761&lt;=$J$968,J761*F761,$J$968*F761)+0.3*IF(L761&lt;$L$968,L761*F761,$L$968*F761)+0.1*IF(N761&lt;$N$968,N761*F761,$N$968*F761))/F761</f>
        <v>0.1071753986332574</v>
      </c>
      <c r="S761" s="37">
        <f>43000000*(R761*F761)/SUMPRODUCT($R$4:$R$964,$F$4:$F$964)</f>
        <v>45351.530287852969</v>
      </c>
      <c r="T761" s="38">
        <f>S761/F761</f>
        <v>51.653223562474906</v>
      </c>
      <c r="U761" s="38">
        <f>43000000*F761/SUM($F$4:$F$964)</f>
        <v>86993.790107953042</v>
      </c>
      <c r="V761" s="38">
        <f t="shared" si="34"/>
        <v>41642.259820100073</v>
      </c>
      <c r="W761" s="38">
        <f t="shared" si="35"/>
        <v>47.42854193633292</v>
      </c>
    </row>
    <row r="762" spans="1:23" x14ac:dyDescent="0.25">
      <c r="A762" s="7" t="s">
        <v>1572</v>
      </c>
      <c r="B762" s="7" t="s">
        <v>583</v>
      </c>
      <c r="C762" s="7" t="s">
        <v>40</v>
      </c>
      <c r="D762" s="8">
        <v>3540</v>
      </c>
      <c r="E762" s="8" t="s">
        <v>441</v>
      </c>
      <c r="F762" s="9">
        <v>279</v>
      </c>
      <c r="G762" s="9">
        <v>38</v>
      </c>
      <c r="H762" s="10">
        <f t="shared" si="33"/>
        <v>0.13620071684587814</v>
      </c>
      <c r="I762" s="9">
        <v>53</v>
      </c>
      <c r="J762" s="10">
        <f>I762/F762</f>
        <v>0.18996415770609318</v>
      </c>
      <c r="K762" s="11">
        <v>7</v>
      </c>
      <c r="L762" s="12">
        <f>K762/F762</f>
        <v>2.5089605734767026E-2</v>
      </c>
      <c r="M762" s="9">
        <v>5</v>
      </c>
      <c r="N762" s="16">
        <f>M762/F762</f>
        <v>1.7921146953405017E-2</v>
      </c>
      <c r="O762" s="15">
        <f>(G762+I762+K762)*0.3/F762+M762*0.1/F762</f>
        <v>0.10716845878136201</v>
      </c>
      <c r="P762" s="36">
        <f>43000000*(O762*F762)/SUMPRODUCT($F$4:$F$964,$O$4:$O$964)</f>
        <v>14026.059430040401</v>
      </c>
      <c r="Q762" s="36">
        <f>P762/F762</f>
        <v>50.272614444589252</v>
      </c>
      <c r="R762" s="15">
        <f>(0.3*IF(H762&lt;=$H$968,H762*F762,$H$968*F762)+0.3*IF(J762&lt;=$J$968,J762*F762,$J$968*F762)+0.3*IF(L762&lt;$L$968,L762*F762,$L$968*F762)+0.1*IF(N762&lt;$N$968,N762*F762,$N$968*F762))/F762</f>
        <v>0.107168458781362</v>
      </c>
      <c r="S762" s="37">
        <f>43000000*(R762*F762)/SUMPRODUCT($R$4:$R$964,$F$4:$F$964)</f>
        <v>14410.316212612157</v>
      </c>
      <c r="T762" s="38">
        <f>S762/F762</f>
        <v>51.649878898251458</v>
      </c>
      <c r="U762" s="38">
        <f>43000000*F762/SUM($F$4:$F$964)</f>
        <v>27643.81257416731</v>
      </c>
      <c r="V762" s="38">
        <f t="shared" si="34"/>
        <v>13233.496361555153</v>
      </c>
      <c r="W762" s="38">
        <f t="shared" si="35"/>
        <v>47.431886600556368</v>
      </c>
    </row>
    <row r="763" spans="1:23" x14ac:dyDescent="0.25">
      <c r="A763" s="7" t="s">
        <v>1573</v>
      </c>
      <c r="B763" s="7" t="s">
        <v>1574</v>
      </c>
      <c r="C763" s="7" t="s">
        <v>37</v>
      </c>
      <c r="D763" s="8">
        <v>8200</v>
      </c>
      <c r="E763" s="8" t="s">
        <v>659</v>
      </c>
      <c r="F763" s="9">
        <v>571</v>
      </c>
      <c r="G763" s="9">
        <v>73</v>
      </c>
      <c r="H763" s="10">
        <f t="shared" si="33"/>
        <v>0.12784588441330999</v>
      </c>
      <c r="I763" s="9">
        <v>114</v>
      </c>
      <c r="J763" s="10">
        <f>I763/F763</f>
        <v>0.19964973730297722</v>
      </c>
      <c r="K763" s="11">
        <v>4</v>
      </c>
      <c r="L763" s="12">
        <f>K763/F763</f>
        <v>7.0052539404553416E-3</v>
      </c>
      <c r="M763" s="9">
        <v>37</v>
      </c>
      <c r="N763" s="16">
        <f>M763/F763</f>
        <v>6.4798598949211902E-2</v>
      </c>
      <c r="O763" s="15">
        <f>(G763+I763+K763)*0.3/F763+M763*0.1/F763</f>
        <v>0.10683012259194397</v>
      </c>
      <c r="P763" s="36">
        <f>43000000*(O763*F763)/SUMPRODUCT($F$4:$F$964,$O$4:$O$964)</f>
        <v>28615.037633192798</v>
      </c>
      <c r="Q763" s="36">
        <f>P763/F763</f>
        <v>50.113901284050435</v>
      </c>
      <c r="R763" s="15">
        <f>(0.3*IF(H763&lt;=$H$968,H763*F763,$H$968*F763)+0.3*IF(J763&lt;=$J$968,J763*F763,$J$968*F763)+0.3*IF(L763&lt;$L$968,L763*F763,$L$968*F763)+0.1*IF(N763&lt;$N$968,N763*F763,$N$968*F763))/F763</f>
        <v>0.10683012259194395</v>
      </c>
      <c r="S763" s="37">
        <f>43000000*(R763*F763)/SUMPRODUCT($R$4:$R$964,$F$4:$F$964)</f>
        <v>29398.972875228814</v>
      </c>
      <c r="T763" s="38">
        <f>S763/F763</f>
        <v>51.486817644884084</v>
      </c>
      <c r="U763" s="38">
        <f>43000000*F763/SUM($F$4:$F$964)</f>
        <v>56575.688099819119</v>
      </c>
      <c r="V763" s="38">
        <f t="shared" si="34"/>
        <v>27176.715224590305</v>
      </c>
      <c r="W763" s="38">
        <f t="shared" si="35"/>
        <v>47.594947853923742</v>
      </c>
    </row>
    <row r="764" spans="1:23" x14ac:dyDescent="0.25">
      <c r="A764" s="7" t="s">
        <v>1575</v>
      </c>
      <c r="B764" s="7" t="s">
        <v>1403</v>
      </c>
      <c r="C764" s="7" t="s">
        <v>330</v>
      </c>
      <c r="D764" s="8">
        <v>9000</v>
      </c>
      <c r="E764" s="8" t="s">
        <v>66</v>
      </c>
      <c r="F764" s="9">
        <v>706</v>
      </c>
      <c r="G764" s="9">
        <v>47</v>
      </c>
      <c r="H764" s="10">
        <f t="shared" si="33"/>
        <v>6.6572237960339939E-2</v>
      </c>
      <c r="I764" s="9">
        <v>120</v>
      </c>
      <c r="J764" s="10">
        <f>I764/F764</f>
        <v>0.16997167138810199</v>
      </c>
      <c r="K764" s="11">
        <v>25</v>
      </c>
      <c r="L764" s="12">
        <f>K764/F764</f>
        <v>3.5410764872521247E-2</v>
      </c>
      <c r="M764" s="9">
        <v>177</v>
      </c>
      <c r="N764" s="16">
        <f>M764/F764</f>
        <v>0.25070821529745041</v>
      </c>
      <c r="O764" s="15">
        <f>(G764+I764+K764)*0.3/F764+M764*0.1/F764</f>
        <v>0.10665722379603398</v>
      </c>
      <c r="P764" s="36">
        <f>43000000*(O764*F764)/SUMPRODUCT($F$4:$F$964,$O$4:$O$964)</f>
        <v>35323.153012777329</v>
      </c>
      <c r="Q764" s="36">
        <f>P764/F764</f>
        <v>50.032794635661936</v>
      </c>
      <c r="R764" s="15">
        <f>(0.3*IF(H764&lt;=$H$968,H764*F764,$H$968*F764)+0.3*IF(J764&lt;=$J$968,J764*F764,$J$968*F764)+0.3*IF(L764&lt;$L$968,L764*F764,$L$968*F764)+0.1*IF(N764&lt;$N$968,N764*F764,$N$968*F764))/F764</f>
        <v>0.10665722379603398</v>
      </c>
      <c r="S764" s="37">
        <f>43000000*(R764*F764)/SUMPRODUCT($R$4:$R$964,$F$4:$F$964)</f>
        <v>36290.863237782454</v>
      </c>
      <c r="T764" s="38">
        <f>S764/F764</f>
        <v>51.403489005357585</v>
      </c>
      <c r="U764" s="38">
        <f>43000000*F764/SUM($F$4:$F$964)</f>
        <v>69951.726442158135</v>
      </c>
      <c r="V764" s="38">
        <f t="shared" si="34"/>
        <v>33660.863204375681</v>
      </c>
      <c r="W764" s="38">
        <f t="shared" si="35"/>
        <v>47.678276493450241</v>
      </c>
    </row>
    <row r="765" spans="1:23" x14ac:dyDescent="0.25">
      <c r="A765" s="7" t="s">
        <v>1576</v>
      </c>
      <c r="B765" s="7" t="s">
        <v>1577</v>
      </c>
      <c r="C765" s="7" t="s">
        <v>221</v>
      </c>
      <c r="D765" s="8">
        <v>9620</v>
      </c>
      <c r="E765" s="8" t="s">
        <v>1168</v>
      </c>
      <c r="F765" s="9">
        <v>852</v>
      </c>
      <c r="G765" s="9">
        <v>106</v>
      </c>
      <c r="H765" s="10">
        <f t="shared" si="33"/>
        <v>0.12441314553990611</v>
      </c>
      <c r="I765" s="9">
        <v>163</v>
      </c>
      <c r="J765" s="10">
        <f>I765/F765</f>
        <v>0.19131455399061034</v>
      </c>
      <c r="K765" s="11">
        <v>18</v>
      </c>
      <c r="L765" s="12">
        <f>K765/F765</f>
        <v>2.1126760563380281E-2</v>
      </c>
      <c r="M765" s="9">
        <v>46</v>
      </c>
      <c r="N765" s="16">
        <f>M765/F765</f>
        <v>5.39906103286385E-2</v>
      </c>
      <c r="O765" s="15">
        <f>(G765+I765+K765)*0.3/F765+M765*0.1/F765</f>
        <v>0.10645539906103285</v>
      </c>
      <c r="P765" s="36">
        <f>43000000*(O765*F765)/SUMPRODUCT($F$4:$F$964,$O$4:$O$964)</f>
        <v>42547.277267714526</v>
      </c>
      <c r="Q765" s="36">
        <f>P765/F765</f>
        <v>49.938118858819863</v>
      </c>
      <c r="R765" s="15">
        <f>(0.3*IF(H765&lt;=$H$968,H765*F765,$H$968*F765)+0.3*IF(J765&lt;=$J$968,J765*F765,$J$968*F765)+0.3*IF(L765&lt;$L$968,L765*F765,$L$968*F765)+0.1*IF(N765&lt;$N$968,N765*F765,$N$968*F765))/F765</f>
        <v>0.10645539906103285</v>
      </c>
      <c r="S765" s="37">
        <f>43000000*(R765*F765)/SUMPRODUCT($R$4:$R$964,$F$4:$F$964)</f>
        <v>43712.899012840215</v>
      </c>
      <c r="T765" s="38">
        <f>S765/F765</f>
        <v>51.306219498638747</v>
      </c>
      <c r="U765" s="38">
        <f>43000000*F765/SUM($F$4:$F$964)</f>
        <v>84417.664204984045</v>
      </c>
      <c r="V765" s="38">
        <f t="shared" si="34"/>
        <v>40704.76519214383</v>
      </c>
      <c r="W765" s="38">
        <f t="shared" si="35"/>
        <v>47.775546000169079</v>
      </c>
    </row>
    <row r="766" spans="1:23" x14ac:dyDescent="0.25">
      <c r="A766" s="7" t="s">
        <v>1578</v>
      </c>
      <c r="B766" s="7" t="s">
        <v>1579</v>
      </c>
      <c r="C766" s="7" t="s">
        <v>126</v>
      </c>
      <c r="D766" s="8">
        <v>2200</v>
      </c>
      <c r="E766" s="8" t="s">
        <v>510</v>
      </c>
      <c r="F766" s="9">
        <v>301</v>
      </c>
      <c r="G766" s="9">
        <v>42</v>
      </c>
      <c r="H766" s="10">
        <f t="shared" si="33"/>
        <v>0.13953488372093023</v>
      </c>
      <c r="I766" s="9">
        <v>48</v>
      </c>
      <c r="J766" s="10">
        <f>I766/F766</f>
        <v>0.15946843853820597</v>
      </c>
      <c r="K766" s="11">
        <v>4</v>
      </c>
      <c r="L766" s="12">
        <f>K766/F766</f>
        <v>1.3289036544850499E-2</v>
      </c>
      <c r="M766" s="9">
        <v>38</v>
      </c>
      <c r="N766" s="16">
        <f>M766/F766</f>
        <v>0.12624584717607973</v>
      </c>
      <c r="O766" s="15">
        <f>(G766+I766+K766)*0.3/F766+M766*0.1/F766</f>
        <v>0.10631229235880399</v>
      </c>
      <c r="P766" s="36">
        <f>43000000*(O766*F766)/SUMPRODUCT($F$4:$F$964,$O$4:$O$964)</f>
        <v>15011.167282986382</v>
      </c>
      <c r="Q766" s="36">
        <f>P766/F766</f>
        <v>49.870987651117545</v>
      </c>
      <c r="R766" s="15">
        <f>(0.3*IF(H766&lt;=$H$968,H766*F766,$H$968*F766)+0.3*IF(J766&lt;=$J$968,J766*F766,$J$968*F766)+0.3*IF(L766&lt;$L$968,L766*F766,$L$968*F766)+0.1*IF(N766&lt;$N$968,N766*F766,$N$968*F766))/F766</f>
        <v>0.10631229235880399</v>
      </c>
      <c r="S766" s="37">
        <f>43000000*(R766*F766)/SUMPRODUCT($R$4:$R$964,$F$4:$F$964)</f>
        <v>15422.412000120034</v>
      </c>
      <c r="T766" s="38">
        <f>S766/F766</f>
        <v>51.237249169834001</v>
      </c>
      <c r="U766" s="38">
        <f>43000000*F766/SUM($F$4:$F$964)</f>
        <v>29823.611415141077</v>
      </c>
      <c r="V766" s="38">
        <f t="shared" si="34"/>
        <v>14401.199415021043</v>
      </c>
      <c r="W766" s="38">
        <f t="shared" si="35"/>
        <v>47.844516328973825</v>
      </c>
    </row>
    <row r="767" spans="1:23" x14ac:dyDescent="0.25">
      <c r="A767" s="7" t="s">
        <v>1580</v>
      </c>
      <c r="B767" s="7" t="s">
        <v>1581</v>
      </c>
      <c r="C767" s="7" t="s">
        <v>408</v>
      </c>
      <c r="D767" s="8">
        <v>8800</v>
      </c>
      <c r="E767" s="8" t="s">
        <v>234</v>
      </c>
      <c r="F767" s="9">
        <v>127</v>
      </c>
      <c r="G767" s="9">
        <v>19</v>
      </c>
      <c r="H767" s="10">
        <f t="shared" si="33"/>
        <v>0.14960629921259844</v>
      </c>
      <c r="I767" s="9">
        <v>22</v>
      </c>
      <c r="J767" s="10">
        <f>I767/F767</f>
        <v>0.17322834645669291</v>
      </c>
      <c r="K767" s="11">
        <v>1</v>
      </c>
      <c r="L767" s="12">
        <f>K767/F767</f>
        <v>7.874015748031496E-3</v>
      </c>
      <c r="M767" s="9">
        <v>9</v>
      </c>
      <c r="N767" s="16">
        <f>M767/F767</f>
        <v>7.0866141732283464E-2</v>
      </c>
      <c r="O767" s="15">
        <f>(G767+I767+K767)*0.3/F767+M767*0.1/F767</f>
        <v>0.1062992125984252</v>
      </c>
      <c r="P767" s="36">
        <f>43000000*(O767*F767)/SUMPRODUCT($F$4:$F$964,$O$4:$O$964)</f>
        <v>6332.8361975098805</v>
      </c>
      <c r="Q767" s="36">
        <f>P767/F767</f>
        <v>49.8648519488967</v>
      </c>
      <c r="R767" s="15">
        <f>(0.3*IF(H767&lt;=$H$968,H767*F767,$H$968*F767)+0.3*IF(J767&lt;=$J$968,J767*F767,$J$968*F767)+0.3*IF(L767&lt;$L$968,L767*F767,$L$968*F767)+0.1*IF(N767&lt;$N$968,N767*F767,$N$968*F767))/F767</f>
        <v>0.10629921259842522</v>
      </c>
      <c r="S767" s="37">
        <f>43000000*(R767*F767)/SUMPRODUCT($R$4:$R$964,$F$4:$F$964)</f>
        <v>6506.3300625506408</v>
      </c>
      <c r="T767" s="38">
        <f>S767/F767</f>
        <v>51.230945374414496</v>
      </c>
      <c r="U767" s="38">
        <f>43000000*F767/SUM($F$4:$F$964)</f>
        <v>12583.384218348561</v>
      </c>
      <c r="V767" s="38">
        <f t="shared" si="34"/>
        <v>6077.0541557979204</v>
      </c>
      <c r="W767" s="38">
        <f t="shared" si="35"/>
        <v>47.85082012439333</v>
      </c>
    </row>
    <row r="768" spans="1:23" x14ac:dyDescent="0.25">
      <c r="A768" s="7" t="s">
        <v>1582</v>
      </c>
      <c r="B768" s="7" t="s">
        <v>1377</v>
      </c>
      <c r="C768" s="7" t="s">
        <v>896</v>
      </c>
      <c r="D768" s="8">
        <v>1745</v>
      </c>
      <c r="E768" s="8" t="s">
        <v>1378</v>
      </c>
      <c r="F768" s="9">
        <v>323</v>
      </c>
      <c r="G768" s="9">
        <v>43</v>
      </c>
      <c r="H768" s="10">
        <f t="shared" si="33"/>
        <v>0.13312693498452013</v>
      </c>
      <c r="I768" s="9">
        <v>50</v>
      </c>
      <c r="J768" s="10">
        <f>I768/F768</f>
        <v>0.15479876160990713</v>
      </c>
      <c r="K768" s="11">
        <v>20</v>
      </c>
      <c r="L768" s="12">
        <f>K768/F768</f>
        <v>6.1919504643962849E-2</v>
      </c>
      <c r="M768" s="9">
        <v>4</v>
      </c>
      <c r="N768" s="16">
        <f>M768/F768</f>
        <v>1.238390092879257E-2</v>
      </c>
      <c r="O768" s="15">
        <f>(G768+I768+K768)*0.3/F768+M768*0.1/F768</f>
        <v>0.10619195046439628</v>
      </c>
      <c r="P768" s="36">
        <f>43000000*(O768*F768)/SUMPRODUCT($F$4:$F$964,$O$4:$O$964)</f>
        <v>16090.094931451027</v>
      </c>
      <c r="Q768" s="36">
        <f>P768/F768</f>
        <v>49.814535391489251</v>
      </c>
      <c r="R768" s="15">
        <f>(0.3*IF(H768&lt;=$H$968,H768*F768,$H$968*F768)+0.3*IF(J768&lt;=$J$968,J768*F768,$J$968*F768)+0.3*IF(L768&lt;$L$968,L768*F768,$L$968*F768)+0.1*IF(N768&lt;$N$968,N768*F768,$N$968*F768))/F768</f>
        <v>0.10619195046439628</v>
      </c>
      <c r="S768" s="37">
        <f>43000000*(R768*F768)/SUMPRODUCT($R$4:$R$964,$F$4:$F$964)</f>
        <v>16530.897862628659</v>
      </c>
      <c r="T768" s="38">
        <f>S768/F768</f>
        <v>51.17925034869554</v>
      </c>
      <c r="U768" s="38">
        <f>43000000*F768/SUM($F$4:$F$964)</f>
        <v>32003.410256114843</v>
      </c>
      <c r="V768" s="38">
        <f t="shared" si="34"/>
        <v>15472.512393486184</v>
      </c>
      <c r="W768" s="38">
        <f t="shared" si="35"/>
        <v>47.902515150112286</v>
      </c>
    </row>
    <row r="769" spans="1:23" x14ac:dyDescent="0.25">
      <c r="A769" s="7" t="s">
        <v>1392</v>
      </c>
      <c r="B769" s="7" t="s">
        <v>1393</v>
      </c>
      <c r="C769" s="7" t="s">
        <v>40</v>
      </c>
      <c r="D769" s="20">
        <v>2400</v>
      </c>
      <c r="E769" s="20" t="s">
        <v>531</v>
      </c>
      <c r="F769" s="9">
        <v>132</v>
      </c>
      <c r="G769" s="9">
        <v>19</v>
      </c>
      <c r="H769" s="10">
        <f t="shared" si="33"/>
        <v>0.14393939393939395</v>
      </c>
      <c r="I769" s="9">
        <v>19</v>
      </c>
      <c r="J769" s="10">
        <f>I769/F769</f>
        <v>0.14393939393939395</v>
      </c>
      <c r="K769" s="11">
        <v>5</v>
      </c>
      <c r="L769" s="12">
        <f>K769/F769</f>
        <v>3.787878787878788E-2</v>
      </c>
      <c r="M769" s="9">
        <v>10</v>
      </c>
      <c r="N769" s="16">
        <f>M769/F769</f>
        <v>7.575757575757576E-2</v>
      </c>
      <c r="O769" s="15">
        <f>(G769+I769+K769)*0.3/F769+M769*0.1/F769</f>
        <v>0.10530303030303031</v>
      </c>
      <c r="P769" s="36">
        <f>43000000*(O769*F769)/SUMPRODUCT($F$4:$F$964,$O$4:$O$964)</f>
        <v>6520.4757885472109</v>
      </c>
      <c r="Q769" s="36">
        <f>P769/F769</f>
        <v>49.397543852630385</v>
      </c>
      <c r="R769" s="15">
        <f>(0.3*IF(H769&lt;=$H$968,H769*F769,$H$968*F769)+0.3*IF(J769&lt;=$J$968,J769*F769,$J$968*F769)+0.3*IF(L769&lt;$L$968,L769*F769,$L$968*F769)+0.1*IF(N769&lt;$N$968,N769*F769,$N$968*F769))/F769</f>
        <v>0.1053030303030303</v>
      </c>
      <c r="S769" s="37">
        <f>43000000*(R769*F769)/SUMPRODUCT($R$4:$R$964,$F$4:$F$964)</f>
        <v>6699.1102125521393</v>
      </c>
      <c r="T769" s="38">
        <f>S769/F769</f>
        <v>50.750834943576812</v>
      </c>
      <c r="U769" s="38">
        <f>43000000*F769/SUM($F$4:$F$964)</f>
        <v>13078.793045842598</v>
      </c>
      <c r="V769" s="38">
        <f t="shared" si="34"/>
        <v>6379.6828332904588</v>
      </c>
      <c r="W769" s="38">
        <f t="shared" si="35"/>
        <v>48.330930555231014</v>
      </c>
    </row>
    <row r="770" spans="1:23" x14ac:dyDescent="0.25">
      <c r="A770" s="7" t="s">
        <v>1583</v>
      </c>
      <c r="B770" s="7" t="s">
        <v>1584</v>
      </c>
      <c r="C770" s="7" t="s">
        <v>37</v>
      </c>
      <c r="D770" s="8">
        <v>9308</v>
      </c>
      <c r="E770" s="8" t="s">
        <v>303</v>
      </c>
      <c r="F770" s="9">
        <v>174</v>
      </c>
      <c r="G770" s="9">
        <v>25</v>
      </c>
      <c r="H770" s="10">
        <f t="shared" si="33"/>
        <v>0.14367816091954022</v>
      </c>
      <c r="I770" s="9">
        <v>31</v>
      </c>
      <c r="J770" s="10">
        <f>I770/F770</f>
        <v>0.17816091954022989</v>
      </c>
      <c r="K770" s="11">
        <v>1</v>
      </c>
      <c r="L770" s="12">
        <f>K770/F770</f>
        <v>5.7471264367816091E-3</v>
      </c>
      <c r="M770" s="9">
        <v>12</v>
      </c>
      <c r="N770" s="16">
        <f>M770/F770</f>
        <v>6.8965517241379309E-2</v>
      </c>
      <c r="O770" s="15">
        <f>(G770+I770+K770)*0.3/F770+M770*0.1/F770</f>
        <v>0.10517241379310344</v>
      </c>
      <c r="P770" s="36">
        <f>43000000*(O770*F770)/SUMPRODUCT($F$4:$F$964,$O$4:$O$964)</f>
        <v>8584.5112899578362</v>
      </c>
      <c r="Q770" s="36">
        <f>P770/F770</f>
        <v>49.336271781366875</v>
      </c>
      <c r="R770" s="15">
        <f>(0.3*IF(H770&lt;=$H$968,H770*F770,$H$968*F770)+0.3*IF(J770&lt;=$J$968,J770*F770,$J$968*F770)+0.3*IF(L770&lt;$L$968,L770*F770,$L$968*F770)+0.1*IF(N770&lt;$N$968,N770*F770,$N$968*F770))/F770</f>
        <v>0.10517241379310344</v>
      </c>
      <c r="S770" s="37">
        <f>43000000*(R770*F770)/SUMPRODUCT($R$4:$R$964,$F$4:$F$964)</f>
        <v>8819.691862568643</v>
      </c>
      <c r="T770" s="38">
        <f>S770/F770</f>
        <v>50.68788426763588</v>
      </c>
      <c r="U770" s="38">
        <f>43000000*F770/SUM($F$4:$F$964)</f>
        <v>17240.227196792515</v>
      </c>
      <c r="V770" s="38">
        <f t="shared" si="34"/>
        <v>8420.5353342238723</v>
      </c>
      <c r="W770" s="38">
        <f t="shared" si="35"/>
        <v>48.393881231171946</v>
      </c>
    </row>
    <row r="771" spans="1:23" x14ac:dyDescent="0.25">
      <c r="A771" s="7" t="s">
        <v>1585</v>
      </c>
      <c r="B771" s="7" t="s">
        <v>495</v>
      </c>
      <c r="C771" s="7" t="s">
        <v>766</v>
      </c>
      <c r="D771" s="8">
        <v>1500</v>
      </c>
      <c r="E771" s="8" t="s">
        <v>387</v>
      </c>
      <c r="F771" s="9">
        <v>604</v>
      </c>
      <c r="G771" s="9">
        <v>56</v>
      </c>
      <c r="H771" s="10">
        <f t="shared" si="33"/>
        <v>9.2715231788079472E-2</v>
      </c>
      <c r="I771" s="9">
        <v>62</v>
      </c>
      <c r="J771" s="10">
        <f>I771/F771</f>
        <v>0.10264900662251655</v>
      </c>
      <c r="K771" s="11">
        <v>71</v>
      </c>
      <c r="L771" s="12">
        <f>K771/F771</f>
        <v>0.11754966887417219</v>
      </c>
      <c r="M771" s="9">
        <v>67</v>
      </c>
      <c r="N771" s="16">
        <f>M771/F771</f>
        <v>0.11092715231788079</v>
      </c>
      <c r="O771" s="15">
        <f>(G771+I771+K771)*0.3/F771+M771*0.1/F771</f>
        <v>0.10496688741721853</v>
      </c>
      <c r="P771" s="36">
        <f>43000000*(O771*F771)/SUMPRODUCT($F$4:$F$964,$O$4:$O$964)</f>
        <v>29740.875179416766</v>
      </c>
      <c r="Q771" s="36">
        <f>P771/F771</f>
        <v>49.239859568570807</v>
      </c>
      <c r="R771" s="15">
        <f>(0.3*IF(H771&lt;=$H$968,H771*F771,$H$968*F771)+0.3*IF(J771&lt;=$J$968,J771*F771,$J$968*F771)+0.3*IF(L771&lt;$L$968,L771*F771,$L$968*F771)+0.1*IF(N771&lt;$N$968,N771*F771,$N$968*F771))/F771</f>
        <v>0.10496688741721855</v>
      </c>
      <c r="S771" s="37">
        <f>43000000*(R771*F771)/SUMPRODUCT($R$4:$R$964,$F$4:$F$964)</f>
        <v>30555.653775237817</v>
      </c>
      <c r="T771" s="38">
        <f>S771/F771</f>
        <v>50.588830753704997</v>
      </c>
      <c r="U771" s="38">
        <f>43000000*F771/SUM($F$4:$F$964)</f>
        <v>59845.386361279765</v>
      </c>
      <c r="V771" s="38">
        <f t="shared" si="34"/>
        <v>29289.732586041948</v>
      </c>
      <c r="W771" s="38">
        <f t="shared" si="35"/>
        <v>48.492934745102829</v>
      </c>
    </row>
    <row r="772" spans="1:23" x14ac:dyDescent="0.25">
      <c r="A772" s="7" t="s">
        <v>1391</v>
      </c>
      <c r="B772" s="7" t="s">
        <v>1586</v>
      </c>
      <c r="C772" s="7" t="s">
        <v>135</v>
      </c>
      <c r="D772" s="8">
        <v>8000</v>
      </c>
      <c r="E772" s="8" t="s">
        <v>659</v>
      </c>
      <c r="F772" s="9">
        <v>369</v>
      </c>
      <c r="G772" s="9">
        <v>20</v>
      </c>
      <c r="H772" s="10">
        <f t="shared" ref="H772:H835" si="36">G772/F772</f>
        <v>5.4200542005420058E-2</v>
      </c>
      <c r="I772" s="9">
        <v>69</v>
      </c>
      <c r="J772" s="10">
        <f>I772/F772</f>
        <v>0.18699186991869918</v>
      </c>
      <c r="K772" s="11">
        <v>15</v>
      </c>
      <c r="L772" s="12">
        <f>K772/F772</f>
        <v>4.065040650406504E-2</v>
      </c>
      <c r="M772" s="9">
        <v>75</v>
      </c>
      <c r="N772" s="16">
        <f>M772/F772</f>
        <v>0.2032520325203252</v>
      </c>
      <c r="O772" s="15">
        <f>(G772+I772+K772)*0.3/F772+M772*0.1/F772</f>
        <v>0.1048780487804878</v>
      </c>
      <c r="P772" s="36">
        <f>43000000*(O772*F772)/SUMPRODUCT($F$4:$F$964,$O$4:$O$964)</f>
        <v>18154.130432861653</v>
      </c>
      <c r="Q772" s="36">
        <f>P772/F772</f>
        <v>49.198185454909627</v>
      </c>
      <c r="R772" s="15">
        <f>(0.3*IF(H772&lt;=$H$968,H772*F772,$H$968*F772)+0.3*IF(J772&lt;=$J$968,J772*F772,$J$968*F772)+0.3*IF(L772&lt;$L$968,L772*F772,$L$968*F772)+0.1*IF(N772&lt;$N$968,N772*F772,$N$968*F772))/F772</f>
        <v>0.10487804878048781</v>
      </c>
      <c r="S772" s="37">
        <f>43000000*(R772*F772)/SUMPRODUCT($R$4:$R$964,$F$4:$F$964)</f>
        <v>18651.479512645168</v>
      </c>
      <c r="T772" s="38">
        <f>S772/F772</f>
        <v>50.546014939417802</v>
      </c>
      <c r="U772" s="38">
        <f>43000000*F772/SUM($F$4:$F$964)</f>
        <v>36561.171469059991</v>
      </c>
      <c r="V772" s="38">
        <f t="shared" si="34"/>
        <v>17909.691956414823</v>
      </c>
      <c r="W772" s="38">
        <f t="shared" si="35"/>
        <v>48.535750559390024</v>
      </c>
    </row>
    <row r="773" spans="1:23" x14ac:dyDescent="0.25">
      <c r="A773" s="7" t="s">
        <v>1587</v>
      </c>
      <c r="B773" s="7" t="s">
        <v>1555</v>
      </c>
      <c r="C773" s="7" t="s">
        <v>530</v>
      </c>
      <c r="D773" s="8">
        <v>2300</v>
      </c>
      <c r="E773" s="8" t="s">
        <v>432</v>
      </c>
      <c r="F773" s="9">
        <v>145</v>
      </c>
      <c r="G773" s="9">
        <v>15</v>
      </c>
      <c r="H773" s="10">
        <f t="shared" si="36"/>
        <v>0.10344827586206896</v>
      </c>
      <c r="I773" s="9">
        <v>23</v>
      </c>
      <c r="J773" s="10">
        <f>I773/F773</f>
        <v>0.15862068965517243</v>
      </c>
      <c r="K773" s="11">
        <v>6</v>
      </c>
      <c r="L773" s="12">
        <f>K773/F773</f>
        <v>4.1379310344827586E-2</v>
      </c>
      <c r="M773" s="9">
        <v>20</v>
      </c>
      <c r="N773" s="16">
        <f>M773/F773</f>
        <v>0.13793103448275862</v>
      </c>
      <c r="O773" s="15">
        <f>(G773+I773+K773)*0.3/F773+M773*0.1/F773</f>
        <v>0.10482758620689654</v>
      </c>
      <c r="P773" s="36">
        <f>43000000*(O773*F773)/SUMPRODUCT($F$4:$F$964,$O$4:$O$964)</f>
        <v>7130.3044594185321</v>
      </c>
      <c r="Q773" s="36">
        <f>P773/F773</f>
        <v>49.174513513231254</v>
      </c>
      <c r="R773" s="15">
        <f>(0.3*IF(H773&lt;=$H$968,H773*F773,$H$968*F773)+0.3*IF(J773&lt;=$J$968,J773*F773,$J$968*F773)+0.3*IF(L773&lt;$L$968,L773*F773,$L$968*F773)+0.1*IF(N773&lt;$N$968,N773*F773,$N$968*F773))/F773</f>
        <v>0.10482758620689654</v>
      </c>
      <c r="S773" s="37">
        <f>43000000*(R773*F773)/SUMPRODUCT($R$4:$R$964,$F$4:$F$964)</f>
        <v>7325.6457000570163</v>
      </c>
      <c r="T773" s="38">
        <f>S773/F773</f>
        <v>50.521694483151833</v>
      </c>
      <c r="U773" s="38">
        <f>43000000*F773/SUM($F$4:$F$964)</f>
        <v>14366.855997327097</v>
      </c>
      <c r="V773" s="38">
        <f t="shared" ref="V773:V836" si="37">-(S773-U773)</f>
        <v>7041.2102972700804</v>
      </c>
      <c r="W773" s="38">
        <f t="shared" ref="W773:W836" si="38">$T$965-T773</f>
        <v>48.560071015655993</v>
      </c>
    </row>
    <row r="774" spans="1:23" x14ac:dyDescent="0.25">
      <c r="A774" s="7" t="s">
        <v>1588</v>
      </c>
      <c r="B774" s="7" t="s">
        <v>1328</v>
      </c>
      <c r="C774" s="7" t="s">
        <v>896</v>
      </c>
      <c r="D774" s="8">
        <v>8820</v>
      </c>
      <c r="E774" s="8" t="s">
        <v>890</v>
      </c>
      <c r="F774" s="9">
        <v>253</v>
      </c>
      <c r="G774" s="9">
        <v>31</v>
      </c>
      <c r="H774" s="10">
        <f t="shared" si="36"/>
        <v>0.1225296442687747</v>
      </c>
      <c r="I774" s="9">
        <v>55</v>
      </c>
      <c r="J774" s="10">
        <f>I774/F774</f>
        <v>0.21739130434782608</v>
      </c>
      <c r="K774" s="11">
        <v>1</v>
      </c>
      <c r="L774" s="12">
        <f>K774/F774</f>
        <v>3.952569169960474E-3</v>
      </c>
      <c r="M774" s="9">
        <v>4</v>
      </c>
      <c r="N774" s="16">
        <f>M774/F774</f>
        <v>1.5810276679841896E-2</v>
      </c>
      <c r="O774" s="15">
        <f>(G774+I774+K774)*0.3/F774+M774*0.1/F774</f>
        <v>0.10474308300395256</v>
      </c>
      <c r="P774" s="36">
        <f>43000000*(O774*F774)/SUMPRODUCT($F$4:$F$964,$O$4:$O$964)</f>
        <v>12431.122906223096</v>
      </c>
      <c r="Q774" s="36">
        <f>P774/F774</f>
        <v>49.134873147126861</v>
      </c>
      <c r="R774" s="15">
        <f>(0.3*IF(H774&lt;=$H$968,H774*F774,$H$968*F774)+0.3*IF(J774&lt;=$J$968,J774*F774,$J$968*F774)+0.3*IF(L774&lt;$L$968,L774*F774,$L$968*F774)+0.1*IF(N774&lt;$N$968,N774*F774,$N$968*F774))/F774</f>
        <v>0.10474308300395256</v>
      </c>
      <c r="S774" s="37">
        <f>43000000*(R774*F774)/SUMPRODUCT($R$4:$R$964,$F$4:$F$964)</f>
        <v>12771.684937599401</v>
      </c>
      <c r="T774" s="38">
        <f>S774/F774</f>
        <v>50.480968132803952</v>
      </c>
      <c r="U774" s="38">
        <f>43000000*F774/SUM($F$4:$F$964)</f>
        <v>25067.686671198313</v>
      </c>
      <c r="V774" s="38">
        <f t="shared" si="37"/>
        <v>12296.001733598912</v>
      </c>
      <c r="W774" s="38">
        <f t="shared" si="38"/>
        <v>48.600797366003874</v>
      </c>
    </row>
    <row r="775" spans="1:23" x14ac:dyDescent="0.25">
      <c r="A775" s="7" t="s">
        <v>1512</v>
      </c>
      <c r="B775" s="7" t="s">
        <v>1589</v>
      </c>
      <c r="C775" s="7" t="s">
        <v>47</v>
      </c>
      <c r="D775" s="8">
        <v>8210</v>
      </c>
      <c r="E775" s="8" t="s">
        <v>1590</v>
      </c>
      <c r="F775" s="9">
        <v>144</v>
      </c>
      <c r="G775" s="9">
        <v>21</v>
      </c>
      <c r="H775" s="10">
        <f t="shared" si="36"/>
        <v>0.14583333333333334</v>
      </c>
      <c r="I775" s="9">
        <v>28</v>
      </c>
      <c r="J775" s="10">
        <f>I775/F775</f>
        <v>0.19444444444444445</v>
      </c>
      <c r="K775" s="11">
        <v>0</v>
      </c>
      <c r="L775" s="12">
        <f>K775/F775</f>
        <v>0</v>
      </c>
      <c r="M775" s="9">
        <v>3</v>
      </c>
      <c r="N775" s="16">
        <f>M775/F775</f>
        <v>2.0833333333333332E-2</v>
      </c>
      <c r="O775" s="15">
        <f>(G775+I775+K775)*0.3/F775+M775*0.1/F775</f>
        <v>0.10416666666666667</v>
      </c>
      <c r="P775" s="36">
        <f>43000000*(O775*F775)/SUMPRODUCT($F$4:$F$964,$O$4:$O$964)</f>
        <v>7036.484663899867</v>
      </c>
      <c r="Q775" s="36">
        <f>P775/F775</f>
        <v>48.864476832637962</v>
      </c>
      <c r="R775" s="15">
        <f>(0.3*IF(H775&lt;=$H$968,H775*F775,$H$968*F775)+0.3*IF(J775&lt;=$J$968,J775*F775,$J$968*F775)+0.3*IF(L775&lt;$L$968,L775*F775,$L$968*F775)+0.1*IF(N775&lt;$N$968,N775*F775,$N$968*F775))/F775</f>
        <v>0.10416666666666667</v>
      </c>
      <c r="S775" s="37">
        <f>43000000*(R775*F775)/SUMPRODUCT($R$4:$R$964,$F$4:$F$964)</f>
        <v>7229.2556250562657</v>
      </c>
      <c r="T775" s="38">
        <f>S775/F775</f>
        <v>50.203164062890735</v>
      </c>
      <c r="U775" s="38">
        <f>43000000*F775/SUM($F$4:$F$964)</f>
        <v>14267.774231828289</v>
      </c>
      <c r="V775" s="38">
        <f t="shared" si="37"/>
        <v>7038.5186067720233</v>
      </c>
      <c r="W775" s="38">
        <f t="shared" si="38"/>
        <v>48.878601435917091</v>
      </c>
    </row>
    <row r="776" spans="1:23" x14ac:dyDescent="0.25">
      <c r="A776" s="7" t="s">
        <v>1591</v>
      </c>
      <c r="B776" s="7" t="s">
        <v>1592</v>
      </c>
      <c r="C776" s="7" t="s">
        <v>411</v>
      </c>
      <c r="D776" s="8">
        <v>3000</v>
      </c>
      <c r="E776" s="8" t="s">
        <v>479</v>
      </c>
      <c r="F776" s="9">
        <v>184</v>
      </c>
      <c r="G776" s="9">
        <v>10</v>
      </c>
      <c r="H776" s="10">
        <f t="shared" si="36"/>
        <v>5.434782608695652E-2</v>
      </c>
      <c r="I776" s="9">
        <v>26</v>
      </c>
      <c r="J776" s="10">
        <f>I776/F776</f>
        <v>0.14130434782608695</v>
      </c>
      <c r="K776" s="11">
        <v>16</v>
      </c>
      <c r="L776" s="12">
        <f>K776/F776</f>
        <v>8.6956521739130432E-2</v>
      </c>
      <c r="M776" s="9">
        <v>34</v>
      </c>
      <c r="N776" s="16">
        <f>M776/F776</f>
        <v>0.18478260869565216</v>
      </c>
      <c r="O776" s="15">
        <f>(G776+I776+K776)*0.3/F776+M776*0.1/F776</f>
        <v>0.10326086956521739</v>
      </c>
      <c r="P776" s="36">
        <f>43000000*(O776*F776)/SUMPRODUCT($F$4:$F$964,$O$4:$O$964)</f>
        <v>8912.8805742731656</v>
      </c>
      <c r="Q776" s="36">
        <f>P776/F776</f>
        <v>48.43956833844112</v>
      </c>
      <c r="R776" s="15">
        <f>(0.3*IF(H776&lt;=$H$968,H776*F776,$H$968*F776)+0.3*IF(J776&lt;=$J$968,J776*F776,$J$968*F776)+0.3*IF(L776&lt;$L$968,L776*F776,$L$968*F776)+0.1*IF(N776&lt;$N$968,N776*F776,$N$968*F776))/F776</f>
        <v>0.10326086956521739</v>
      </c>
      <c r="S776" s="37">
        <f>43000000*(R776*F776)/SUMPRODUCT($R$4:$R$964,$F$4:$F$964)</f>
        <v>9157.0571250712692</v>
      </c>
      <c r="T776" s="38">
        <f>S776/F776</f>
        <v>49.766614810169941</v>
      </c>
      <c r="U776" s="38">
        <f>43000000*F776/SUM($F$4:$F$964)</f>
        <v>18231.044851780593</v>
      </c>
      <c r="V776" s="38">
        <f t="shared" si="37"/>
        <v>9073.9877267093234</v>
      </c>
      <c r="W776" s="38">
        <f t="shared" si="38"/>
        <v>49.315150688637885</v>
      </c>
    </row>
    <row r="777" spans="1:23" x14ac:dyDescent="0.25">
      <c r="A777" s="7" t="s">
        <v>1593</v>
      </c>
      <c r="B777" s="7" t="s">
        <v>1594</v>
      </c>
      <c r="C777" s="7" t="s">
        <v>766</v>
      </c>
      <c r="D777" s="8">
        <v>8000</v>
      </c>
      <c r="E777" s="8" t="s">
        <v>659</v>
      </c>
      <c r="F777" s="9">
        <v>914</v>
      </c>
      <c r="G777" s="9">
        <v>69</v>
      </c>
      <c r="H777" s="10">
        <f t="shared" si="36"/>
        <v>7.5492341356673959E-2</v>
      </c>
      <c r="I777" s="9">
        <v>178</v>
      </c>
      <c r="J777" s="10">
        <f>I777/F777</f>
        <v>0.19474835886214442</v>
      </c>
      <c r="K777" s="11">
        <v>24</v>
      </c>
      <c r="L777" s="12">
        <f>K777/F777</f>
        <v>2.6258205689277898E-2</v>
      </c>
      <c r="M777" s="9">
        <v>130</v>
      </c>
      <c r="N777" s="16">
        <f>M777/F777</f>
        <v>0.14223194748358861</v>
      </c>
      <c r="O777" s="15">
        <f>(G777+I777+K777)*0.3/F777+M777*0.1/F777</f>
        <v>0.10317286652078775</v>
      </c>
      <c r="P777" s="36">
        <f>43000000*(O777*F777)/SUMPRODUCT($F$4:$F$964,$O$4:$O$964)</f>
        <v>44236.033587050493</v>
      </c>
      <c r="Q777" s="36">
        <f>P777/F777</f>
        <v>48.398286200274065</v>
      </c>
      <c r="R777" s="15">
        <f>(0.3*IF(H777&lt;=$H$968,H777*F777,$H$968*F777)+0.3*IF(J777&lt;=$J$968,J777*F777,$J$968*F777)+0.3*IF(L777&lt;$L$968,L777*F777,$L$968*F777)+0.1*IF(N777&lt;$N$968,N777*F777,$N$968*F777))/F777</f>
        <v>0.10317286652078775</v>
      </c>
      <c r="S777" s="37">
        <f>43000000*(R777*F777)/SUMPRODUCT($R$4:$R$964,$F$4:$F$964)</f>
        <v>45447.920362853722</v>
      </c>
      <c r="T777" s="38">
        <f>S777/F777</f>
        <v>49.7242017099056</v>
      </c>
      <c r="U777" s="38">
        <f>43000000*F777/SUM($F$4:$F$964)</f>
        <v>90560.733665910113</v>
      </c>
      <c r="V777" s="38">
        <f t="shared" si="37"/>
        <v>45112.813303056391</v>
      </c>
      <c r="W777" s="38">
        <f t="shared" si="38"/>
        <v>49.357563788902226</v>
      </c>
    </row>
    <row r="778" spans="1:23" x14ac:dyDescent="0.25">
      <c r="A778" s="7" t="s">
        <v>1595</v>
      </c>
      <c r="B778" s="7" t="s">
        <v>1042</v>
      </c>
      <c r="C778" s="7" t="s">
        <v>1043</v>
      </c>
      <c r="D778" s="8">
        <v>3680</v>
      </c>
      <c r="E778" s="8" t="s">
        <v>737</v>
      </c>
      <c r="F778" s="9">
        <v>571</v>
      </c>
      <c r="G778" s="9">
        <v>73</v>
      </c>
      <c r="H778" s="10">
        <f t="shared" si="36"/>
        <v>0.12784588441330999</v>
      </c>
      <c r="I778" s="9">
        <v>100</v>
      </c>
      <c r="J778" s="10">
        <f>I778/F778</f>
        <v>0.17513134851138354</v>
      </c>
      <c r="K778" s="11">
        <v>10</v>
      </c>
      <c r="L778" s="12">
        <f>K778/F778</f>
        <v>1.7513134851138354E-2</v>
      </c>
      <c r="M778" s="9">
        <v>38</v>
      </c>
      <c r="N778" s="16">
        <f>M778/F778</f>
        <v>6.6549912434325745E-2</v>
      </c>
      <c r="O778" s="15">
        <f>(G778+I778+K778)*0.3/F778+M778*0.1/F778</f>
        <v>0.10280210157618214</v>
      </c>
      <c r="P778" s="36">
        <f>43000000*(O778*F778)/SUMPRODUCT($F$4:$F$964,$O$4:$O$964)</f>
        <v>27536.109984728148</v>
      </c>
      <c r="Q778" s="36">
        <f>P778/F778</f>
        <v>48.224360743832129</v>
      </c>
      <c r="R778" s="15">
        <f>(0.3*IF(H778&lt;=$H$968,H778*F778,$H$968*F778)+0.3*IF(J778&lt;=$J$968,J778*F778,$J$968*F778)+0.3*IF(L778&lt;$L$968,L778*F778,$L$968*F778)+0.1*IF(N778&lt;$N$968,N778*F778,$N$968*F778))/F778</f>
        <v>0.10280210157618212</v>
      </c>
      <c r="S778" s="37">
        <f>43000000*(R778*F778)/SUMPRODUCT($R$4:$R$964,$F$4:$F$964)</f>
        <v>28290.487012720183</v>
      </c>
      <c r="T778" s="38">
        <f>S778/F778</f>
        <v>49.545511405814679</v>
      </c>
      <c r="U778" s="38">
        <f>43000000*F778/SUM($F$4:$F$964)</f>
        <v>56575.688099819119</v>
      </c>
      <c r="V778" s="38">
        <f t="shared" si="37"/>
        <v>28285.201087098936</v>
      </c>
      <c r="W778" s="38">
        <f t="shared" si="38"/>
        <v>49.536254092993147</v>
      </c>
    </row>
    <row r="779" spans="1:23" x14ac:dyDescent="0.25">
      <c r="A779" s="7" t="s">
        <v>1596</v>
      </c>
      <c r="B779" s="7" t="s">
        <v>804</v>
      </c>
      <c r="C779" s="7" t="s">
        <v>40</v>
      </c>
      <c r="D779" s="8">
        <v>9300</v>
      </c>
      <c r="E779" s="8" t="s">
        <v>303</v>
      </c>
      <c r="F779" s="9">
        <v>723</v>
      </c>
      <c r="G779" s="9">
        <v>45</v>
      </c>
      <c r="H779" s="10">
        <f t="shared" si="36"/>
        <v>6.2240663900414939E-2</v>
      </c>
      <c r="I779" s="9">
        <v>102</v>
      </c>
      <c r="J779" s="10">
        <f>I779/F779</f>
        <v>0.14107883817427386</v>
      </c>
      <c r="K779" s="11">
        <v>44</v>
      </c>
      <c r="L779" s="12">
        <f>K779/F779</f>
        <v>6.0857538035961271E-2</v>
      </c>
      <c r="M779" s="9">
        <v>170</v>
      </c>
      <c r="N779" s="16">
        <f>M779/F779</f>
        <v>0.2351313969571231</v>
      </c>
      <c r="O779" s="15">
        <f>(G779+I779+K779)*0.3/F779+M779*0.1/F779</f>
        <v>0.10276625172890733</v>
      </c>
      <c r="P779" s="36">
        <f>43000000*(O779*F779)/SUMPRODUCT($F$4:$F$964,$O$4:$O$964)</f>
        <v>34854.05403518401</v>
      </c>
      <c r="Q779" s="36">
        <f>P779/F779</f>
        <v>48.207543617128643</v>
      </c>
      <c r="R779" s="15">
        <f>(0.3*IF(H779&lt;=$H$968,H779*F779,$H$968*F779)+0.3*IF(J779&lt;=$J$968,J779*F779,$J$968*F779)+0.3*IF(L779&lt;$L$968,L779*F779,$L$968*F779)+0.1*IF(N779&lt;$N$968,N779*F779,$N$968*F779))/F779</f>
        <v>0.10276625172890733</v>
      </c>
      <c r="S779" s="37">
        <f>43000000*(R779*F779)/SUMPRODUCT($R$4:$R$964,$F$4:$F$964)</f>
        <v>35808.912862778707</v>
      </c>
      <c r="T779" s="38">
        <f>S779/F779</f>
        <v>49.528233558476771</v>
      </c>
      <c r="U779" s="38">
        <f>43000000*F779/SUM($F$4:$F$964)</f>
        <v>71636.116455637864</v>
      </c>
      <c r="V779" s="38">
        <f t="shared" si="37"/>
        <v>35827.203592859158</v>
      </c>
      <c r="W779" s="38">
        <f t="shared" si="38"/>
        <v>49.553531940331055</v>
      </c>
    </row>
    <row r="780" spans="1:23" x14ac:dyDescent="0.25">
      <c r="A780" s="7" t="s">
        <v>1597</v>
      </c>
      <c r="B780" s="7" t="s">
        <v>1598</v>
      </c>
      <c r="C780" s="7" t="s">
        <v>1028</v>
      </c>
      <c r="D780" s="8">
        <v>8000</v>
      </c>
      <c r="E780" s="8" t="s">
        <v>659</v>
      </c>
      <c r="F780" s="9">
        <v>678</v>
      </c>
      <c r="G780" s="9">
        <v>54</v>
      </c>
      <c r="H780" s="10">
        <f t="shared" si="36"/>
        <v>7.9646017699115043E-2</v>
      </c>
      <c r="I780" s="9">
        <v>118</v>
      </c>
      <c r="J780" s="10">
        <f>I780/F780</f>
        <v>0.17404129793510326</v>
      </c>
      <c r="K780" s="11">
        <v>35</v>
      </c>
      <c r="L780" s="12">
        <f>K780/F780</f>
        <v>5.1622418879056046E-2</v>
      </c>
      <c r="M780" s="9">
        <v>74</v>
      </c>
      <c r="N780" s="16">
        <f>M780/F780</f>
        <v>0.10914454277286136</v>
      </c>
      <c r="O780" s="15">
        <f>(G780+I780+K780)*0.3/F780+M780*0.1/F780</f>
        <v>0.10250737463126844</v>
      </c>
      <c r="P780" s="36">
        <f>43000000*(O780*F780)/SUMPRODUCT($F$4:$F$964,$O$4:$O$964)</f>
        <v>32602.37894273605</v>
      </c>
      <c r="Q780" s="36">
        <f>P780/F780</f>
        <v>48.086104635303911</v>
      </c>
      <c r="R780" s="15">
        <f>(0.3*IF(H780&lt;=$H$968,H780*F780,$H$968*F780)+0.3*IF(J780&lt;=$J$968,J780*F780,$J$968*F780)+0.3*IF(L780&lt;$L$968,L780*F780,$L$968*F780)+0.1*IF(N780&lt;$N$968,N780*F780,$N$968*F780))/F780</f>
        <v>0.10250737463126845</v>
      </c>
      <c r="S780" s="37">
        <f>43000000*(R780*F780)/SUMPRODUCT($R$4:$R$964,$F$4:$F$964)</f>
        <v>33495.5510627607</v>
      </c>
      <c r="T780" s="38">
        <f>S780/F780</f>
        <v>49.403467644189824</v>
      </c>
      <c r="U780" s="38">
        <f>43000000*F780/SUM($F$4:$F$964)</f>
        <v>67177.437008191526</v>
      </c>
      <c r="V780" s="38">
        <f t="shared" si="37"/>
        <v>33681.885945430826</v>
      </c>
      <c r="W780" s="38">
        <f t="shared" si="38"/>
        <v>49.678297854618002</v>
      </c>
    </row>
    <row r="781" spans="1:23" x14ac:dyDescent="0.25">
      <c r="A781" s="7" t="s">
        <v>1599</v>
      </c>
      <c r="B781" s="7" t="s">
        <v>1600</v>
      </c>
      <c r="C781" s="7" t="s">
        <v>1601</v>
      </c>
      <c r="D781" s="8">
        <v>2900</v>
      </c>
      <c r="E781" s="8" t="s">
        <v>687</v>
      </c>
      <c r="F781" s="9">
        <v>371</v>
      </c>
      <c r="G781" s="9">
        <v>28</v>
      </c>
      <c r="H781" s="10">
        <f t="shared" si="36"/>
        <v>7.5471698113207544E-2</v>
      </c>
      <c r="I781" s="9">
        <v>54</v>
      </c>
      <c r="J781" s="10">
        <f>I781/F781</f>
        <v>0.14555256064690028</v>
      </c>
      <c r="K781" s="11">
        <v>18</v>
      </c>
      <c r="L781" s="12">
        <f>K781/F781</f>
        <v>4.8517520215633422E-2</v>
      </c>
      <c r="M781" s="9">
        <v>80</v>
      </c>
      <c r="N781" s="16">
        <f>M781/F781</f>
        <v>0.215633423180593</v>
      </c>
      <c r="O781" s="15">
        <f>(G781+I781+K781)*0.3/F781+M781*0.1/F781</f>
        <v>0.10242587601078167</v>
      </c>
      <c r="P781" s="36">
        <f>43000000*(O781*F781)/SUMPRODUCT($F$4:$F$964,$O$4:$O$964)</f>
        <v>17825.761148546331</v>
      </c>
      <c r="Q781" s="36">
        <f>P781/F781</f>
        <v>48.047873715758307</v>
      </c>
      <c r="R781" s="15">
        <f>(0.3*IF(H781&lt;=$H$968,H781*F781,$H$968*F781)+0.3*IF(J781&lt;=$J$968,J781*F781,$J$968*F781)+0.3*IF(L781&lt;$L$968,L781*F781,$L$968*F781)+0.1*IF(N781&lt;$N$968,N781*F781,$N$968*F781))/F781</f>
        <v>0.10242587601078167</v>
      </c>
      <c r="S781" s="37">
        <f>43000000*(R781*F781)/SUMPRODUCT($R$4:$R$964,$F$4:$F$964)</f>
        <v>18314.114250142538</v>
      </c>
      <c r="T781" s="38">
        <f>S781/F781</f>
        <v>49.36418935348393</v>
      </c>
      <c r="U781" s="38">
        <f>43000000*F781/SUM($F$4:$F$964)</f>
        <v>36759.335000057603</v>
      </c>
      <c r="V781" s="38">
        <f t="shared" si="37"/>
        <v>18445.220749915065</v>
      </c>
      <c r="W781" s="38">
        <f t="shared" si="38"/>
        <v>49.717576145323896</v>
      </c>
    </row>
    <row r="782" spans="1:23" x14ac:dyDescent="0.25">
      <c r="A782" s="7" t="s">
        <v>1602</v>
      </c>
      <c r="B782" s="7" t="s">
        <v>1603</v>
      </c>
      <c r="C782" s="7" t="s">
        <v>530</v>
      </c>
      <c r="D782" s="8">
        <v>2650</v>
      </c>
      <c r="E782" s="8" t="s">
        <v>292</v>
      </c>
      <c r="F782" s="9">
        <v>132</v>
      </c>
      <c r="G782" s="9">
        <v>3</v>
      </c>
      <c r="H782" s="10">
        <f t="shared" si="36"/>
        <v>2.2727272727272728E-2</v>
      </c>
      <c r="I782" s="9">
        <v>12</v>
      </c>
      <c r="J782" s="10">
        <f>I782/F782</f>
        <v>9.0909090909090912E-2</v>
      </c>
      <c r="K782" s="11">
        <v>14</v>
      </c>
      <c r="L782" s="12">
        <f>K782/F782</f>
        <v>0.10606060606060606</v>
      </c>
      <c r="M782" s="9">
        <v>48</v>
      </c>
      <c r="N782" s="16">
        <f>M782/F782</f>
        <v>0.36363636363636365</v>
      </c>
      <c r="O782" s="15">
        <f>(G782+I782+K782)*0.3/F782+M782*0.1/F782</f>
        <v>0.10227272727272727</v>
      </c>
      <c r="P782" s="36">
        <f>43000000*(O782*F782)/SUMPRODUCT($F$4:$F$964,$O$4:$O$964)</f>
        <v>6332.8361975098787</v>
      </c>
      <c r="Q782" s="36">
        <f>P782/F782</f>
        <v>47.976031799317262</v>
      </c>
      <c r="R782" s="15">
        <f>(0.3*IF(H782&lt;=$H$968,H782*F782,$H$968*F782)+0.3*IF(J782&lt;=$J$968,J782*F782,$J$968*F782)+0.3*IF(L782&lt;$L$968,L782*F782,$L$968*F782)+0.1*IF(N782&lt;$N$968,N782*F782,$N$968*F782))/F782</f>
        <v>0.10227272727272728</v>
      </c>
      <c r="S782" s="37">
        <f>43000000*(R782*F782)/SUMPRODUCT($R$4:$R$964,$F$4:$F$964)</f>
        <v>6506.330062550639</v>
      </c>
      <c r="T782" s="38">
        <f>S782/F782</f>
        <v>49.290379261747262</v>
      </c>
      <c r="U782" s="38">
        <f>43000000*F782/SUM($F$4:$F$964)</f>
        <v>13078.793045842598</v>
      </c>
      <c r="V782" s="38">
        <f t="shared" si="37"/>
        <v>6572.4629832919591</v>
      </c>
      <c r="W782" s="38">
        <f t="shared" si="38"/>
        <v>49.791386237060564</v>
      </c>
    </row>
    <row r="783" spans="1:23" x14ac:dyDescent="0.25">
      <c r="A783" s="7" t="s">
        <v>1604</v>
      </c>
      <c r="B783" s="7" t="s">
        <v>1538</v>
      </c>
      <c r="C783" s="7" t="s">
        <v>40</v>
      </c>
      <c r="D783" s="8">
        <v>8900</v>
      </c>
      <c r="E783" s="8" t="s">
        <v>484</v>
      </c>
      <c r="F783" s="9">
        <v>208</v>
      </c>
      <c r="G783" s="9">
        <v>12</v>
      </c>
      <c r="H783" s="10">
        <f t="shared" si="36"/>
        <v>5.7692307692307696E-2</v>
      </c>
      <c r="I783" s="9">
        <v>42</v>
      </c>
      <c r="J783" s="10">
        <f>I783/F783</f>
        <v>0.20192307692307693</v>
      </c>
      <c r="K783" s="11">
        <v>11</v>
      </c>
      <c r="L783" s="12">
        <f>K783/F783</f>
        <v>5.2884615384615384E-2</v>
      </c>
      <c r="M783" s="9">
        <v>17</v>
      </c>
      <c r="N783" s="16">
        <f>M783/F783</f>
        <v>8.1730769230769232E-2</v>
      </c>
      <c r="O783" s="15">
        <f>(G783+I783+K783)*0.3/F783+M783*0.1/F783</f>
        <v>0.10192307692307692</v>
      </c>
      <c r="P783" s="36">
        <f>43000000*(O783*F783)/SUMPRODUCT($F$4:$F$964,$O$4:$O$964)</f>
        <v>9944.8983249784778</v>
      </c>
      <c r="Q783" s="36">
        <f>P783/F783</f>
        <v>47.812011177781145</v>
      </c>
      <c r="R783" s="15">
        <f>(0.3*IF(H783&lt;=$H$968,H783*F783,$H$968*F783)+0.3*IF(J783&lt;=$J$968,J783*F783,$J$968*F783)+0.3*IF(L783&lt;$L$968,L783*F783,$L$968*F783)+0.1*IF(N783&lt;$N$968,N783*F783,$N$968*F783))/F783</f>
        <v>0.10192307692307692</v>
      </c>
      <c r="S783" s="37">
        <f>43000000*(R783*F783)/SUMPRODUCT($R$4:$R$964,$F$4:$F$964)</f>
        <v>10217.347950079522</v>
      </c>
      <c r="T783" s="38">
        <f>S783/F783</f>
        <v>49.121865144613089</v>
      </c>
      <c r="U783" s="38">
        <f>43000000*F783/SUM($F$4:$F$964)</f>
        <v>20609.007223751974</v>
      </c>
      <c r="V783" s="38">
        <f t="shared" si="37"/>
        <v>10391.659273672452</v>
      </c>
      <c r="W783" s="38">
        <f t="shared" si="38"/>
        <v>49.959900354194737</v>
      </c>
    </row>
    <row r="784" spans="1:23" x14ac:dyDescent="0.25">
      <c r="A784" s="7" t="s">
        <v>1605</v>
      </c>
      <c r="B784" s="7" t="s">
        <v>1606</v>
      </c>
      <c r="C784" s="7" t="s">
        <v>664</v>
      </c>
      <c r="D784" s="8">
        <v>9990</v>
      </c>
      <c r="E784" s="8" t="s">
        <v>965</v>
      </c>
      <c r="F784" s="9">
        <v>329</v>
      </c>
      <c r="G784" s="9">
        <v>36</v>
      </c>
      <c r="H784" s="10">
        <f t="shared" si="36"/>
        <v>0.10942249240121581</v>
      </c>
      <c r="I784" s="9">
        <v>65</v>
      </c>
      <c r="J784" s="10">
        <f>I784/F784</f>
        <v>0.19756838905775076</v>
      </c>
      <c r="K784" s="11">
        <v>2</v>
      </c>
      <c r="L784" s="12">
        <f>K784/F784</f>
        <v>6.0790273556231003E-3</v>
      </c>
      <c r="M784" s="9">
        <v>26</v>
      </c>
      <c r="N784" s="16">
        <f>M784/F784</f>
        <v>7.9027355623100301E-2</v>
      </c>
      <c r="O784" s="15">
        <f>(G784+I784+K784)*0.3/F784+M784*0.1/F784</f>
        <v>0.10182370820668692</v>
      </c>
      <c r="P784" s="36">
        <f>43000000*(O784*F784)/SUMPRODUCT($F$4:$F$964,$O$4:$O$964)</f>
        <v>15714.815749376367</v>
      </c>
      <c r="Q784" s="36">
        <f>P784/F784</f>
        <v>47.765397414517828</v>
      </c>
      <c r="R784" s="15">
        <f>(0.3*IF(H784&lt;=$H$968,H784*F784,$H$968*F784)+0.3*IF(J784&lt;=$J$968,J784*F784,$J$968*F784)+0.3*IF(L784&lt;$L$968,L784*F784,$L$968*F784)+0.1*IF(N784&lt;$N$968,N784*F784,$N$968*F784))/F784</f>
        <v>0.10182370820668693</v>
      </c>
      <c r="S784" s="37">
        <f>43000000*(R784*F784)/SUMPRODUCT($R$4:$R$964,$F$4:$F$964)</f>
        <v>16145.33756262566</v>
      </c>
      <c r="T784" s="38">
        <f>S784/F784</f>
        <v>49.073974354485287</v>
      </c>
      <c r="U784" s="38">
        <f>43000000*F784/SUM($F$4:$F$964)</f>
        <v>32597.900849107689</v>
      </c>
      <c r="V784" s="38">
        <f t="shared" si="37"/>
        <v>16452.563286482029</v>
      </c>
      <c r="W784" s="38">
        <f t="shared" si="38"/>
        <v>50.007791144322539</v>
      </c>
    </row>
    <row r="785" spans="1:23" x14ac:dyDescent="0.25">
      <c r="A785" s="7" t="s">
        <v>1607</v>
      </c>
      <c r="B785" s="7" t="s">
        <v>1608</v>
      </c>
      <c r="C785" s="7" t="s">
        <v>37</v>
      </c>
      <c r="D785" s="8">
        <v>3000</v>
      </c>
      <c r="E785" s="8" t="s">
        <v>479</v>
      </c>
      <c r="F785" s="9">
        <v>110</v>
      </c>
      <c r="G785" s="9">
        <v>3</v>
      </c>
      <c r="H785" s="10">
        <f t="shared" si="36"/>
        <v>2.7272727272727271E-2</v>
      </c>
      <c r="I785" s="9">
        <v>24</v>
      </c>
      <c r="J785" s="10">
        <f>I785/F785</f>
        <v>0.21818181818181817</v>
      </c>
      <c r="K785" s="11">
        <v>5</v>
      </c>
      <c r="L785" s="12">
        <f>K785/F785</f>
        <v>4.5454545454545456E-2</v>
      </c>
      <c r="M785" s="9">
        <v>16</v>
      </c>
      <c r="N785" s="16">
        <f>M785/F785</f>
        <v>0.14545454545454545</v>
      </c>
      <c r="O785" s="15">
        <f>(G785+I785+K785)*0.3/F785+M785*0.1/F785</f>
        <v>0.10181818181818181</v>
      </c>
      <c r="P785" s="36">
        <f>43000000*(O785*F785)/SUMPRODUCT($F$4:$F$964,$O$4:$O$964)</f>
        <v>5253.9085490452335</v>
      </c>
      <c r="Q785" s="36">
        <f>P785/F785</f>
        <v>47.762804991320301</v>
      </c>
      <c r="R785" s="15">
        <f>(0.3*IF(H785&lt;=$H$968,H785*F785,$H$968*F785)+0.3*IF(J785&lt;=$J$968,J785*F785,$J$968*F785)+0.3*IF(L785&lt;$L$968,L785*F785,$L$968*F785)+0.1*IF(N785&lt;$N$968,N785*F785,$N$968*F785))/F785</f>
        <v>0.10181818181818181</v>
      </c>
      <c r="S785" s="37">
        <f>43000000*(R785*F785)/SUMPRODUCT($R$4:$R$964,$F$4:$F$964)</f>
        <v>5397.8442000420109</v>
      </c>
      <c r="T785" s="38">
        <f>S785/F785</f>
        <v>49.071310909472828</v>
      </c>
      <c r="U785" s="38">
        <f>43000000*F785/SUM($F$4:$F$964)</f>
        <v>10898.994204868832</v>
      </c>
      <c r="V785" s="38">
        <f t="shared" si="37"/>
        <v>5501.1500048268208</v>
      </c>
      <c r="W785" s="38">
        <f t="shared" si="38"/>
        <v>50.010454589334998</v>
      </c>
    </row>
    <row r="786" spans="1:23" x14ac:dyDescent="0.25">
      <c r="A786" s="7" t="s">
        <v>1609</v>
      </c>
      <c r="B786" s="7" t="s">
        <v>1499</v>
      </c>
      <c r="C786" s="7" t="s">
        <v>44</v>
      </c>
      <c r="D786" s="8">
        <v>3500</v>
      </c>
      <c r="E786" s="8" t="s">
        <v>380</v>
      </c>
      <c r="F786" s="9">
        <v>371</v>
      </c>
      <c r="G786" s="9">
        <v>29</v>
      </c>
      <c r="H786" s="10">
        <f t="shared" si="36"/>
        <v>7.8167115902964962E-2</v>
      </c>
      <c r="I786" s="9">
        <v>59</v>
      </c>
      <c r="J786" s="10">
        <f>I786/F786</f>
        <v>0.15902964959568733</v>
      </c>
      <c r="K786" s="11">
        <v>15</v>
      </c>
      <c r="L786" s="12">
        <f>K786/F786</f>
        <v>4.0431266846361183E-2</v>
      </c>
      <c r="M786" s="9">
        <v>66</v>
      </c>
      <c r="N786" s="16">
        <f>M786/F786</f>
        <v>0.17789757412398921</v>
      </c>
      <c r="O786" s="15">
        <f>(G786+I786+K786)*0.3/F786+M786*0.1/F786</f>
        <v>0.10107816711590296</v>
      </c>
      <c r="P786" s="36">
        <f>43000000*(O786*F786)/SUMPRODUCT($F$4:$F$964,$O$4:$O$964)</f>
        <v>17591.211659749668</v>
      </c>
      <c r="Q786" s="36">
        <f>P786/F786</f>
        <v>47.415664851077274</v>
      </c>
      <c r="R786" s="15">
        <f>(0.3*IF(H786&lt;=$H$968,H786*F786,$H$968*F786)+0.3*IF(J786&lt;=$J$968,J786*F786,$J$968*F786)+0.3*IF(L786&lt;$L$968,L786*F786,$L$968*F786)+0.1*IF(N786&lt;$N$968,N786*F786,$N$968*F786))/F786</f>
        <v>0.10107816711590296</v>
      </c>
      <c r="S786" s="37">
        <f>43000000*(R786*F786)/SUMPRODUCT($R$4:$R$964,$F$4:$F$964)</f>
        <v>18073.139062640665</v>
      </c>
      <c r="T786" s="38">
        <f>S786/F786</f>
        <v>48.714660546201252</v>
      </c>
      <c r="U786" s="38">
        <f>43000000*F786/SUM($F$4:$F$964)</f>
        <v>36759.335000057603</v>
      </c>
      <c r="V786" s="38">
        <f t="shared" si="37"/>
        <v>18686.195937416938</v>
      </c>
      <c r="W786" s="38">
        <f t="shared" si="38"/>
        <v>50.367104952606574</v>
      </c>
    </row>
    <row r="787" spans="1:23" x14ac:dyDescent="0.25">
      <c r="A787" s="7" t="s">
        <v>1610</v>
      </c>
      <c r="B787" s="7" t="s">
        <v>1611</v>
      </c>
      <c r="C787" s="7" t="s">
        <v>250</v>
      </c>
      <c r="D787" s="8">
        <v>1840</v>
      </c>
      <c r="E787" s="8" t="s">
        <v>1284</v>
      </c>
      <c r="F787" s="9">
        <v>951</v>
      </c>
      <c r="G787" s="9">
        <v>106</v>
      </c>
      <c r="H787" s="10">
        <f t="shared" si="36"/>
        <v>0.11146161934805468</v>
      </c>
      <c r="I787" s="9">
        <v>144</v>
      </c>
      <c r="J787" s="10">
        <f>I787/F787</f>
        <v>0.15141955835962145</v>
      </c>
      <c r="K787" s="11">
        <v>52</v>
      </c>
      <c r="L787" s="12">
        <f>K787/F787</f>
        <v>5.4679284963196635E-2</v>
      </c>
      <c r="M787" s="9">
        <v>55</v>
      </c>
      <c r="N787" s="16">
        <f>M787/F787</f>
        <v>5.783385909568875E-2</v>
      </c>
      <c r="O787" s="15">
        <f>(G787+I787+K787)*0.3/F787+M787*0.1/F787</f>
        <v>0.1010515247108307</v>
      </c>
      <c r="P787" s="36">
        <f>43000000*(O787*F787)/SUMPRODUCT($F$4:$F$964,$O$4:$O$964)</f>
        <v>45080.411746718477</v>
      </c>
      <c r="Q787" s="36">
        <f>P787/F787</f>
        <v>47.403166926097242</v>
      </c>
      <c r="R787" s="15">
        <f>(0.3*IF(H787&lt;=$H$968,H787*F787,$H$968*F787)+0.3*IF(J787&lt;=$J$968,J787*F787,$J$968*F787)+0.3*IF(L787&lt;$L$968,L787*F787,$L$968*F787)+0.1*IF(N787&lt;$N$968,N787*F787,$N$968*F787))/F787</f>
        <v>0.1010515247108307</v>
      </c>
      <c r="S787" s="37">
        <f>43000000*(R787*F787)/SUMPRODUCT($R$4:$R$964,$F$4:$F$964)</f>
        <v>46315.431037860471</v>
      </c>
      <c r="T787" s="38">
        <f>S787/F787</f>
        <v>48.701820229085669</v>
      </c>
      <c r="U787" s="38">
        <f>43000000*F787/SUM($F$4:$F$964)</f>
        <v>94226.75898936599</v>
      </c>
      <c r="V787" s="38">
        <f t="shared" si="37"/>
        <v>47911.327951505518</v>
      </c>
      <c r="W787" s="38">
        <f t="shared" si="38"/>
        <v>50.379945269722157</v>
      </c>
    </row>
    <row r="788" spans="1:23" x14ac:dyDescent="0.25">
      <c r="A788" s="7" t="s">
        <v>1612</v>
      </c>
      <c r="B788" s="7" t="s">
        <v>1581</v>
      </c>
      <c r="C788" s="7" t="s">
        <v>408</v>
      </c>
      <c r="D788" s="8">
        <v>8800</v>
      </c>
      <c r="E788" s="8" t="s">
        <v>234</v>
      </c>
      <c r="F788" s="9">
        <v>459</v>
      </c>
      <c r="G788" s="9">
        <v>47</v>
      </c>
      <c r="H788" s="10">
        <f t="shared" si="36"/>
        <v>0.10239651416122005</v>
      </c>
      <c r="I788" s="9">
        <v>85</v>
      </c>
      <c r="J788" s="10">
        <f>I788/F788</f>
        <v>0.18518518518518517</v>
      </c>
      <c r="K788" s="11">
        <v>11</v>
      </c>
      <c r="L788" s="12">
        <f>K788/F788</f>
        <v>2.3965141612200435E-2</v>
      </c>
      <c r="M788" s="9">
        <v>34</v>
      </c>
      <c r="N788" s="16">
        <f>M788/F788</f>
        <v>7.407407407407407E-2</v>
      </c>
      <c r="O788" s="15">
        <f>(G788+I788+K788)*0.3/F788+M788*0.1/F788</f>
        <v>0.1008714596949891</v>
      </c>
      <c r="P788" s="36">
        <f>43000000*(O788*F788)/SUMPRODUCT($F$4:$F$964,$O$4:$O$964)</f>
        <v>21719.28266257092</v>
      </c>
      <c r="Q788" s="36">
        <f>P788/F788</f>
        <v>47.318698611265624</v>
      </c>
      <c r="R788" s="15">
        <f>(0.3*IF(H788&lt;=$H$968,H788*F788,$H$968*F788)+0.3*IF(J788&lt;=$J$968,J788*F788,$J$968*F788)+0.3*IF(L788&lt;$L$968,L788*F788,$L$968*F788)+0.1*IF(N788&lt;$N$968,N788*F788,$N$968*F788))/F788</f>
        <v>0.1008714596949891</v>
      </c>
      <c r="S788" s="37">
        <f>43000000*(R788*F788)/SUMPRODUCT($R$4:$R$964,$F$4:$F$964)</f>
        <v>22314.302362673672</v>
      </c>
      <c r="T788" s="38">
        <f>S788/F788</f>
        <v>48.615037827175755</v>
      </c>
      <c r="U788" s="38">
        <f>43000000*F788/SUM($F$4:$F$964)</f>
        <v>45478.530363952668</v>
      </c>
      <c r="V788" s="38">
        <f t="shared" si="37"/>
        <v>23164.228001278996</v>
      </c>
      <c r="W788" s="38">
        <f t="shared" si="38"/>
        <v>50.466727671632071</v>
      </c>
    </row>
    <row r="789" spans="1:23" x14ac:dyDescent="0.25">
      <c r="A789" s="7" t="s">
        <v>1613</v>
      </c>
      <c r="B789" s="7" t="s">
        <v>1614</v>
      </c>
      <c r="C789" s="7" t="s">
        <v>783</v>
      </c>
      <c r="D789" s="20">
        <v>3440</v>
      </c>
      <c r="E789" s="20" t="s">
        <v>1615</v>
      </c>
      <c r="F789" s="9">
        <v>166</v>
      </c>
      <c r="G789" s="9">
        <v>17</v>
      </c>
      <c r="H789" s="10">
        <f t="shared" si="36"/>
        <v>0.10240963855421686</v>
      </c>
      <c r="I789" s="9">
        <v>24</v>
      </c>
      <c r="J789" s="10">
        <f>I789/F789</f>
        <v>0.14457831325301204</v>
      </c>
      <c r="K789" s="11">
        <v>9</v>
      </c>
      <c r="L789" s="12">
        <f>K789/F789</f>
        <v>5.4216867469879519E-2</v>
      </c>
      <c r="M789" s="9">
        <v>17</v>
      </c>
      <c r="N789" s="16">
        <f>M789/F789</f>
        <v>0.10240963855421686</v>
      </c>
      <c r="O789" s="15">
        <f>(G789+I789+K789)*0.3/F789+M789*0.1/F789</f>
        <v>0.10060240963855421</v>
      </c>
      <c r="P789" s="36">
        <f>43000000*(O789*F789)/SUMPRODUCT($F$4:$F$964,$O$4:$O$964)</f>
        <v>7833.9529258085186</v>
      </c>
      <c r="Q789" s="36">
        <f>P789/F789</f>
        <v>47.192487504870591</v>
      </c>
      <c r="R789" s="15">
        <f>(0.3*IF(H789&lt;=$H$968,H789*F789,$H$968*F789)+0.3*IF(J789&lt;=$J$968,J789*F789,$J$968*F789)+0.3*IF(L789&lt;$L$968,L789*F789,$L$968*F789)+0.1*IF(N789&lt;$N$968,N789*F789,$N$968*F789))/F789</f>
        <v>0.10060240963855421</v>
      </c>
      <c r="S789" s="37">
        <f>43000000*(R789*F789)/SUMPRODUCT($R$4:$R$964,$F$4:$F$964)</f>
        <v>8048.5712625626429</v>
      </c>
      <c r="T789" s="38">
        <f>S789/F789</f>
        <v>48.48536905158219</v>
      </c>
      <c r="U789" s="38">
        <f>43000000*F789/SUM($F$4:$F$964)</f>
        <v>16447.573072802057</v>
      </c>
      <c r="V789" s="38">
        <f t="shared" si="37"/>
        <v>8399.0018102394133</v>
      </c>
      <c r="W789" s="38">
        <f t="shared" si="38"/>
        <v>50.596396447225636</v>
      </c>
    </row>
    <row r="790" spans="1:23" x14ac:dyDescent="0.25">
      <c r="A790" s="7" t="s">
        <v>1616</v>
      </c>
      <c r="B790" s="7" t="s">
        <v>1617</v>
      </c>
      <c r="C790" s="7" t="s">
        <v>47</v>
      </c>
      <c r="D790" s="8">
        <v>9940</v>
      </c>
      <c r="E790" s="8" t="s">
        <v>1096</v>
      </c>
      <c r="F790" s="9">
        <v>679</v>
      </c>
      <c r="G790" s="9">
        <v>88</v>
      </c>
      <c r="H790" s="10">
        <f t="shared" si="36"/>
        <v>0.12960235640648013</v>
      </c>
      <c r="I790" s="9">
        <v>91</v>
      </c>
      <c r="J790" s="10">
        <f>I790/F790</f>
        <v>0.13402061855670103</v>
      </c>
      <c r="K790" s="11">
        <v>18</v>
      </c>
      <c r="L790" s="12">
        <f>K790/F790</f>
        <v>2.6509572901325478E-2</v>
      </c>
      <c r="M790" s="9">
        <v>92</v>
      </c>
      <c r="N790" s="16">
        <f>M790/F790</f>
        <v>0.13549337260677466</v>
      </c>
      <c r="O790" s="15">
        <f>(G790+I790+K790)*0.3/F790+M790*0.1/F790</f>
        <v>0.10058910162002946</v>
      </c>
      <c r="P790" s="36">
        <f>43000000*(O790*F790)/SUMPRODUCT($F$4:$F$964,$O$4:$O$964)</f>
        <v>32039.460169624061</v>
      </c>
      <c r="Q790" s="36">
        <f>P790/F790</f>
        <v>47.186244726986835</v>
      </c>
      <c r="R790" s="15">
        <f>(0.3*IF(H790&lt;=$H$968,H790*F790,$H$968*F790)+0.3*IF(J790&lt;=$J$968,J790*F790,$J$968*F790)+0.3*IF(L790&lt;$L$968,L790*F790,$L$968*F790)+0.1*IF(N790&lt;$N$968,N790*F790,$N$968*F790))/F790</f>
        <v>0.10058910162002944</v>
      </c>
      <c r="S790" s="37">
        <f>43000000*(R790*F790)/SUMPRODUCT($R$4:$R$964,$F$4:$F$964)</f>
        <v>32917.2106127562</v>
      </c>
      <c r="T790" s="38">
        <f>S790/F790</f>
        <v>48.478955247063624</v>
      </c>
      <c r="U790" s="38">
        <f>43000000*F790/SUM($F$4:$F$964)</f>
        <v>67276.518773690332</v>
      </c>
      <c r="V790" s="38">
        <f t="shared" si="37"/>
        <v>34359.308160934132</v>
      </c>
      <c r="W790" s="38">
        <f t="shared" si="38"/>
        <v>50.602810251744202</v>
      </c>
    </row>
    <row r="791" spans="1:23" x14ac:dyDescent="0.25">
      <c r="A791" s="7" t="s">
        <v>1618</v>
      </c>
      <c r="B791" s="7" t="s">
        <v>1619</v>
      </c>
      <c r="C791" s="7" t="s">
        <v>207</v>
      </c>
      <c r="D791" s="8">
        <v>8970</v>
      </c>
      <c r="E791" s="8" t="s">
        <v>926</v>
      </c>
      <c r="F791" s="9">
        <v>533</v>
      </c>
      <c r="G791" s="9">
        <v>31</v>
      </c>
      <c r="H791" s="10">
        <f t="shared" si="36"/>
        <v>5.8161350844277676E-2</v>
      </c>
      <c r="I791" s="9">
        <v>139</v>
      </c>
      <c r="J791" s="10">
        <f>I791/F791</f>
        <v>0.2607879924953096</v>
      </c>
      <c r="K791" s="11">
        <v>7</v>
      </c>
      <c r="L791" s="12">
        <f>K791/F791</f>
        <v>1.3133208255159476E-2</v>
      </c>
      <c r="M791" s="9">
        <v>3</v>
      </c>
      <c r="N791" s="16">
        <f>M791/F791</f>
        <v>5.6285178236397749E-3</v>
      </c>
      <c r="O791" s="15">
        <f>(G791+I791+K791)*0.3/F791+M791*0.1/F791</f>
        <v>0.100187617260788</v>
      </c>
      <c r="P791" s="36">
        <f>43000000*(O791*F791)/SUMPRODUCT($F$4:$F$964,$O$4:$O$964)</f>
        <v>25049.885403483528</v>
      </c>
      <c r="Q791" s="36">
        <f>P791/F791</f>
        <v>46.997908824546954</v>
      </c>
      <c r="R791" s="15">
        <f>(0.3*IF(H791&lt;=$H$968,H791*F791,$H$968*F791)+0.3*IF(J791&lt;=$J$968,J791*F791,$J$968*F791)+0.3*IF(L791&lt;$L$968,L791*F791,$L$968*F791)+0.1*IF(N791&lt;$N$968,N791*F791,$N$968*F791))/F791</f>
        <v>0.10018761726078798</v>
      </c>
      <c r="S791" s="37">
        <f>43000000*(R791*F791)/SUMPRODUCT($R$4:$R$964,$F$4:$F$964)</f>
        <v>25736.150025200302</v>
      </c>
      <c r="T791" s="38">
        <f>S791/F791</f>
        <v>48.285459709569047</v>
      </c>
      <c r="U791" s="38">
        <f>43000000*F791/SUM($F$4:$F$964)</f>
        <v>52810.581010864429</v>
      </c>
      <c r="V791" s="38">
        <f t="shared" si="37"/>
        <v>27074.430985664127</v>
      </c>
      <c r="W791" s="38">
        <f t="shared" si="38"/>
        <v>50.796305789238779</v>
      </c>
    </row>
    <row r="792" spans="1:23" x14ac:dyDescent="0.25">
      <c r="A792" s="7" t="s">
        <v>1392</v>
      </c>
      <c r="B792" s="7" t="s">
        <v>1393</v>
      </c>
      <c r="C792" s="7" t="s">
        <v>40</v>
      </c>
      <c r="D792" s="8">
        <v>2400</v>
      </c>
      <c r="E792" s="8" t="s">
        <v>531</v>
      </c>
      <c r="F792" s="9">
        <v>660</v>
      </c>
      <c r="G792" s="9">
        <v>70</v>
      </c>
      <c r="H792" s="10">
        <f t="shared" si="36"/>
        <v>0.10606060606060606</v>
      </c>
      <c r="I792" s="9">
        <v>119</v>
      </c>
      <c r="J792" s="10">
        <f>I792/F792</f>
        <v>0.1803030303030303</v>
      </c>
      <c r="K792" s="11">
        <v>8</v>
      </c>
      <c r="L792" s="12">
        <f>K792/F792</f>
        <v>1.2121212121212121E-2</v>
      </c>
      <c r="M792" s="9">
        <v>68</v>
      </c>
      <c r="N792" s="16">
        <f>M792/F792</f>
        <v>0.10303030303030303</v>
      </c>
      <c r="O792" s="15">
        <f>(G792+I792+K792)*0.3/F792+M792*0.1/F792</f>
        <v>9.9848484848484839E-2</v>
      </c>
      <c r="P792" s="36">
        <f>43000000*(O792*F792)/SUMPRODUCT($F$4:$F$964,$O$4:$O$964)</f>
        <v>30913.622623400075</v>
      </c>
      <c r="Q792" s="36">
        <f>P792/F792</f>
        <v>46.83882215666678</v>
      </c>
      <c r="R792" s="15">
        <f>(0.3*IF(H792&lt;=$H$968,H792*F792,$H$968*F792)+0.3*IF(J792&lt;=$J$968,J792*F792,$J$968*F792)+0.3*IF(L792&lt;$L$968,L792*F792,$L$968*F792)+0.1*IF(N792&lt;$N$968,N792*F792,$N$968*F792))/F792</f>
        <v>9.9848484848484839E-2</v>
      </c>
      <c r="S792" s="37">
        <f>43000000*(R792*F792)/SUMPRODUCT($R$4:$R$964,$F$4:$F$964)</f>
        <v>31760.529712747189</v>
      </c>
      <c r="T792" s="38">
        <f>S792/F792</f>
        <v>48.122014716283623</v>
      </c>
      <c r="U792" s="38">
        <f>43000000*F792/SUM($F$4:$F$964)</f>
        <v>65393.96522921299</v>
      </c>
      <c r="V792" s="38">
        <f t="shared" si="37"/>
        <v>33633.435516465805</v>
      </c>
      <c r="W792" s="38">
        <f t="shared" si="38"/>
        <v>50.959750782524203</v>
      </c>
    </row>
    <row r="793" spans="1:23" x14ac:dyDescent="0.25">
      <c r="A793" s="7" t="s">
        <v>691</v>
      </c>
      <c r="B793" s="7" t="s">
        <v>521</v>
      </c>
      <c r="C793" s="7" t="s">
        <v>1384</v>
      </c>
      <c r="D793" s="8">
        <v>2200</v>
      </c>
      <c r="E793" s="8" t="s">
        <v>510</v>
      </c>
      <c r="F793" s="9">
        <v>546</v>
      </c>
      <c r="G793" s="9">
        <v>54</v>
      </c>
      <c r="H793" s="10">
        <f t="shared" si="36"/>
        <v>9.8901098901098897E-2</v>
      </c>
      <c r="I793" s="9">
        <v>87</v>
      </c>
      <c r="J793" s="10">
        <f>I793/F793</f>
        <v>0.15934065934065933</v>
      </c>
      <c r="K793" s="11">
        <v>12</v>
      </c>
      <c r="L793" s="12">
        <f>K793/F793</f>
        <v>2.197802197802198E-2</v>
      </c>
      <c r="M793" s="9">
        <v>86</v>
      </c>
      <c r="N793" s="16">
        <f>M793/F793</f>
        <v>0.1575091575091575</v>
      </c>
      <c r="O793" s="15">
        <f>(G793+I793+K793)*0.3/F793+M793*0.1/F793</f>
        <v>9.9816849816849809E-2</v>
      </c>
      <c r="P793" s="36">
        <f>43000000*(O793*F793)/SUMPRODUCT($F$4:$F$964,$O$4:$O$964)</f>
        <v>25565.894278836178</v>
      </c>
      <c r="Q793" s="36">
        <f>P793/F793</f>
        <v>46.823982195670659</v>
      </c>
      <c r="R793" s="15">
        <f>(0.3*IF(H793&lt;=$H$968,H793*F793,$H$968*F793)+0.3*IF(J793&lt;=$J$968,J793*F793,$J$968*F793)+0.3*IF(L793&lt;$L$968,L793*F793,$L$968*F793)+0.1*IF(N793&lt;$N$968,N793*F793,$N$968*F793))/F793</f>
        <v>9.9816849816849823E-2</v>
      </c>
      <c r="S793" s="37">
        <f>43000000*(R793*F793)/SUMPRODUCT($R$4:$R$964,$F$4:$F$964)</f>
        <v>26266.295437704433</v>
      </c>
      <c r="T793" s="38">
        <f>S793/F793</f>
        <v>48.106768200923874</v>
      </c>
      <c r="U793" s="38">
        <f>43000000*F793/SUM($F$4:$F$964)</f>
        <v>54098.643962348928</v>
      </c>
      <c r="V793" s="38">
        <f t="shared" si="37"/>
        <v>27832.348524644494</v>
      </c>
      <c r="W793" s="38">
        <f t="shared" si="38"/>
        <v>50.974997297883952</v>
      </c>
    </row>
    <row r="794" spans="1:23" x14ac:dyDescent="0.25">
      <c r="A794" s="7" t="s">
        <v>1620</v>
      </c>
      <c r="B794" s="7" t="s">
        <v>1441</v>
      </c>
      <c r="C794" s="7" t="s">
        <v>1442</v>
      </c>
      <c r="D794" s="8">
        <v>3090</v>
      </c>
      <c r="E794" s="8" t="s">
        <v>1121</v>
      </c>
      <c r="F794" s="9">
        <v>155</v>
      </c>
      <c r="G794" s="9">
        <v>5</v>
      </c>
      <c r="H794" s="10">
        <f t="shared" si="36"/>
        <v>3.2258064516129031E-2</v>
      </c>
      <c r="I794" s="9">
        <v>12</v>
      </c>
      <c r="J794" s="10">
        <f>I794/F794</f>
        <v>7.7419354838709681E-2</v>
      </c>
      <c r="K794" s="11">
        <v>26</v>
      </c>
      <c r="L794" s="12">
        <f>K794/F794</f>
        <v>0.16774193548387098</v>
      </c>
      <c r="M794" s="9">
        <v>25</v>
      </c>
      <c r="N794" s="16">
        <f>M794/F794</f>
        <v>0.16129032258064516</v>
      </c>
      <c r="O794" s="15">
        <f>(G794+I794+K794)*0.3/F794+M794*0.1/F794</f>
        <v>9.9354838709677415E-2</v>
      </c>
      <c r="P794" s="36">
        <f>43000000*(O794*F794)/SUMPRODUCT($F$4:$F$964,$O$4:$O$964)</f>
        <v>7224.1242549371955</v>
      </c>
      <c r="Q794" s="36">
        <f>P794/F794</f>
        <v>46.607253257659323</v>
      </c>
      <c r="R794" s="15">
        <f>(0.3*IF(H794&lt;=$H$968,H794*F794,$H$968*F794)+0.3*IF(J794&lt;=$J$968,J794*F794,$J$968*F794)+0.3*IF(L794&lt;$L$968,L794*F794,$L$968*F794)+0.1*IF(N794&lt;$N$968,N794*F794,$N$968*F794))/F794</f>
        <v>9.9354838709677415E-2</v>
      </c>
      <c r="S794" s="37">
        <f>43000000*(R794*F794)/SUMPRODUCT($R$4:$R$964,$F$4:$F$964)</f>
        <v>7422.035775057765</v>
      </c>
      <c r="T794" s="38">
        <f>S794/F794</f>
        <v>47.884101774566226</v>
      </c>
      <c r="U794" s="38">
        <f>43000000*F794/SUM($F$4:$F$964)</f>
        <v>15357.673652315172</v>
      </c>
      <c r="V794" s="38">
        <f t="shared" si="37"/>
        <v>7935.6378772574071</v>
      </c>
      <c r="W794" s="38">
        <f t="shared" si="38"/>
        <v>51.1976637242416</v>
      </c>
    </row>
    <row r="795" spans="1:23" x14ac:dyDescent="0.25">
      <c r="A795" s="7" t="s">
        <v>1621</v>
      </c>
      <c r="B795" s="7" t="s">
        <v>1622</v>
      </c>
      <c r="C795" s="7" t="s">
        <v>1623</v>
      </c>
      <c r="D795" s="8">
        <v>3001</v>
      </c>
      <c r="E795" s="8" t="s">
        <v>479</v>
      </c>
      <c r="F795" s="9">
        <v>741</v>
      </c>
      <c r="G795" s="9">
        <v>45</v>
      </c>
      <c r="H795" s="10">
        <f t="shared" si="36"/>
        <v>6.0728744939271252E-2</v>
      </c>
      <c r="I795" s="9">
        <v>62</v>
      </c>
      <c r="J795" s="10">
        <f>I795/F795</f>
        <v>8.3670715249662617E-2</v>
      </c>
      <c r="K795" s="11">
        <v>108</v>
      </c>
      <c r="L795" s="12">
        <f>K795/F795</f>
        <v>0.145748987854251</v>
      </c>
      <c r="M795" s="9">
        <v>91</v>
      </c>
      <c r="N795" s="16">
        <f>M795/F795</f>
        <v>0.12280701754385964</v>
      </c>
      <c r="O795" s="15">
        <f>(G795+I795+K795)*0.3/F795+M795*0.1/F795</f>
        <v>9.932523616734143E-2</v>
      </c>
      <c r="P795" s="36">
        <f>43000000*(O795*F795)/SUMPRODUCT($F$4:$F$964,$O$4:$O$964)</f>
        <v>34525.684750868677</v>
      </c>
      <c r="Q795" s="36">
        <f>P795/F795</f>
        <v>46.593366735315357</v>
      </c>
      <c r="R795" s="15">
        <f>(0.3*IF(H795&lt;=$H$968,H795*F795,$H$968*F795)+0.3*IF(J795&lt;=$J$968,J795*F795,$J$968*F795)+0.3*IF(L795&lt;$L$968,L795*F795,$L$968*F795)+0.1*IF(N795&lt;$N$968,N795*F795,$N$968*F795))/F795</f>
        <v>9.9325236167341402E-2</v>
      </c>
      <c r="S795" s="37">
        <f>43000000*(R795*F795)/SUMPRODUCT($R$4:$R$964,$F$4:$F$964)</f>
        <v>35471.54760027607</v>
      </c>
      <c r="T795" s="38">
        <f>S795/F795</f>
        <v>47.869834818186327</v>
      </c>
      <c r="U795" s="38">
        <f>43000000*F795/SUM($F$4:$F$964)</f>
        <v>73419.5882346164</v>
      </c>
      <c r="V795" s="38">
        <f t="shared" si="37"/>
        <v>37948.04063434033</v>
      </c>
      <c r="W795" s="38">
        <f t="shared" si="38"/>
        <v>51.211930680621499</v>
      </c>
    </row>
    <row r="796" spans="1:23" x14ac:dyDescent="0.25">
      <c r="A796" s="7" t="s">
        <v>1624</v>
      </c>
      <c r="B796" s="7" t="s">
        <v>1625</v>
      </c>
      <c r="C796" s="7" t="s">
        <v>47</v>
      </c>
      <c r="D796" s="8">
        <v>3140</v>
      </c>
      <c r="E796" s="8" t="s">
        <v>1128</v>
      </c>
      <c r="F796" s="9">
        <v>580</v>
      </c>
      <c r="G796" s="9">
        <v>75</v>
      </c>
      <c r="H796" s="10">
        <f t="shared" si="36"/>
        <v>0.12931034482758622</v>
      </c>
      <c r="I796" s="9">
        <v>92</v>
      </c>
      <c r="J796" s="10">
        <f>I796/F796</f>
        <v>0.15862068965517243</v>
      </c>
      <c r="K796" s="11">
        <v>17</v>
      </c>
      <c r="L796" s="12">
        <f>K796/F796</f>
        <v>2.9310344827586206E-2</v>
      </c>
      <c r="M796" s="9">
        <v>23</v>
      </c>
      <c r="N796" s="16">
        <f>M796/F796</f>
        <v>3.9655172413793106E-2</v>
      </c>
      <c r="O796" s="15">
        <f>(G796+I796+K796)*0.3/F796+M796*0.1/F796</f>
        <v>9.9137931034482749E-2</v>
      </c>
      <c r="P796" s="36">
        <f>43000000*(O796*F796)/SUMPRODUCT($F$4:$F$964,$O$4:$O$964)</f>
        <v>26973.191211616151</v>
      </c>
      <c r="Q796" s="36">
        <f>P796/F796</f>
        <v>46.505502088993367</v>
      </c>
      <c r="R796" s="15">
        <f>(0.3*IF(H796&lt;=$H$968,H796*F796,$H$968*F796)+0.3*IF(J796&lt;=$J$968,J796*F796,$J$968*F796)+0.3*IF(L796&lt;$L$968,L796*F796,$L$968*F796)+0.1*IF(N796&lt;$N$968,N796*F796,$N$968*F796))/F796</f>
        <v>9.9137931034482749E-2</v>
      </c>
      <c r="S796" s="37">
        <f>43000000*(R796*F796)/SUMPRODUCT($R$4:$R$964,$F$4:$F$964)</f>
        <v>27712.146562715679</v>
      </c>
      <c r="T796" s="38">
        <f>S796/F796</f>
        <v>47.779563039164962</v>
      </c>
      <c r="U796" s="38">
        <f>43000000*F796/SUM($F$4:$F$964)</f>
        <v>57467.423989308387</v>
      </c>
      <c r="V796" s="38">
        <f t="shared" si="37"/>
        <v>29755.277426592707</v>
      </c>
      <c r="W796" s="38">
        <f t="shared" si="38"/>
        <v>51.302202459642864</v>
      </c>
    </row>
    <row r="797" spans="1:23" x14ac:dyDescent="0.25">
      <c r="A797" s="7" t="s">
        <v>1626</v>
      </c>
      <c r="B797" s="7" t="s">
        <v>78</v>
      </c>
      <c r="C797" s="7" t="s">
        <v>664</v>
      </c>
      <c r="D797" s="8">
        <v>9255</v>
      </c>
      <c r="E797" s="8" t="s">
        <v>1627</v>
      </c>
      <c r="F797" s="9">
        <v>527</v>
      </c>
      <c r="G797" s="9">
        <v>73</v>
      </c>
      <c r="H797" s="10">
        <f t="shared" si="36"/>
        <v>0.13851992409867173</v>
      </c>
      <c r="I797" s="9">
        <v>76</v>
      </c>
      <c r="J797" s="10">
        <f>I797/F797</f>
        <v>0.1442125237191651</v>
      </c>
      <c r="K797" s="11">
        <v>12</v>
      </c>
      <c r="L797" s="12">
        <f>K797/F797</f>
        <v>2.2770398481973434E-2</v>
      </c>
      <c r="M797" s="9">
        <v>39</v>
      </c>
      <c r="N797" s="16">
        <f>M797/F797</f>
        <v>7.4003795066413663E-2</v>
      </c>
      <c r="O797" s="15">
        <f>(G797+I797+K797)*0.3/F797+M797*0.1/F797</f>
        <v>9.9051233396584434E-2</v>
      </c>
      <c r="P797" s="36">
        <f>43000000*(O797*F797)/SUMPRODUCT($F$4:$F$964,$O$4:$O$964)</f>
        <v>24486.966630371538</v>
      </c>
      <c r="Q797" s="36">
        <f>P797/F797</f>
        <v>46.464832315695517</v>
      </c>
      <c r="R797" s="15">
        <f>(0.3*IF(H797&lt;=$H$968,H797*F797,$H$968*F797)+0.3*IF(J797&lt;=$J$968,J797*F797,$J$968*F797)+0.3*IF(L797&lt;$L$968,L797*F797,$L$968*F797)+0.1*IF(N797&lt;$N$968,N797*F797,$N$968*F797))/F797</f>
        <v>9.9051233396584448E-2</v>
      </c>
      <c r="S797" s="37">
        <f>43000000*(R797*F797)/SUMPRODUCT($R$4:$R$964,$F$4:$F$964)</f>
        <v>25157.809575195806</v>
      </c>
      <c r="T797" s="38">
        <f>S797/F797</f>
        <v>47.737779080067945</v>
      </c>
      <c r="U797" s="38">
        <f>43000000*F797/SUM($F$4:$F$964)</f>
        <v>52216.090417871586</v>
      </c>
      <c r="V797" s="38">
        <f t="shared" si="37"/>
        <v>27058.28084267578</v>
      </c>
      <c r="W797" s="38">
        <f t="shared" si="38"/>
        <v>51.343986418739881</v>
      </c>
    </row>
    <row r="798" spans="1:23" x14ac:dyDescent="0.25">
      <c r="A798" s="7" t="s">
        <v>1628</v>
      </c>
      <c r="B798" s="7" t="s">
        <v>1629</v>
      </c>
      <c r="C798" s="7" t="s">
        <v>22</v>
      </c>
      <c r="D798" s="8">
        <v>9880</v>
      </c>
      <c r="E798" s="8" t="s">
        <v>1282</v>
      </c>
      <c r="F798" s="9">
        <v>906</v>
      </c>
      <c r="G798" s="9">
        <v>103</v>
      </c>
      <c r="H798" s="10">
        <f t="shared" si="36"/>
        <v>0.11368653421633554</v>
      </c>
      <c r="I798" s="9">
        <v>156</v>
      </c>
      <c r="J798" s="10">
        <f>I798/F798</f>
        <v>0.17218543046357615</v>
      </c>
      <c r="K798" s="11">
        <v>27</v>
      </c>
      <c r="L798" s="12">
        <f>K798/F798</f>
        <v>2.9801324503311258E-2</v>
      </c>
      <c r="M798" s="9">
        <v>39</v>
      </c>
      <c r="N798" s="16">
        <f>M798/F798</f>
        <v>4.3046357615894038E-2</v>
      </c>
      <c r="O798" s="15">
        <f>(G798+I798+K798)*0.3/F798+M798*0.1/F798</f>
        <v>9.9006622516556286E-2</v>
      </c>
      <c r="P798" s="36">
        <f>43000000*(O798*F798)/SUMPRODUCT($F$4:$F$964,$O$4:$O$964)</f>
        <v>42078.178290121199</v>
      </c>
      <c r="Q798" s="36">
        <f>P798/F798</f>
        <v>46.44390539748477</v>
      </c>
      <c r="R798" s="15">
        <f>(0.3*IF(H798&lt;=$H$968,H798*F798,$H$968*F798)+0.3*IF(J798&lt;=$J$968,J798*F798,$J$968*F798)+0.3*IF(L798&lt;$L$968,L798*F798,$L$968*F798)+0.1*IF(N798&lt;$N$968,N798*F798,$N$968*F798))/F798</f>
        <v>9.9006622516556272E-2</v>
      </c>
      <c r="S798" s="37">
        <f>43000000*(R798*F798)/SUMPRODUCT($R$4:$R$964,$F$4:$F$964)</f>
        <v>43230.948637836467</v>
      </c>
      <c r="T798" s="38">
        <f>S798/F798</f>
        <v>47.716278849709127</v>
      </c>
      <c r="U798" s="38">
        <f>43000000*F798/SUM($F$4:$F$964)</f>
        <v>89768.079541919651</v>
      </c>
      <c r="V798" s="38">
        <f t="shared" si="37"/>
        <v>46537.130904083184</v>
      </c>
      <c r="W798" s="38">
        <f t="shared" si="38"/>
        <v>51.365486649098699</v>
      </c>
    </row>
    <row r="799" spans="1:23" x14ac:dyDescent="0.25">
      <c r="A799" s="7" t="s">
        <v>1518</v>
      </c>
      <c r="B799" s="7" t="s">
        <v>1630</v>
      </c>
      <c r="C799" s="7" t="s">
        <v>556</v>
      </c>
      <c r="D799" s="8">
        <v>8600</v>
      </c>
      <c r="E799" s="8" t="s">
        <v>571</v>
      </c>
      <c r="F799" s="9">
        <v>494</v>
      </c>
      <c r="G799" s="9">
        <v>46</v>
      </c>
      <c r="H799" s="10">
        <f t="shared" si="36"/>
        <v>9.3117408906882596E-2</v>
      </c>
      <c r="I799" s="9">
        <v>114</v>
      </c>
      <c r="J799" s="10">
        <f>I799/F799</f>
        <v>0.23076923076923078</v>
      </c>
      <c r="K799" s="11">
        <v>1</v>
      </c>
      <c r="L799" s="12">
        <f>K799/F799</f>
        <v>2.0242914979757085E-3</v>
      </c>
      <c r="M799" s="9">
        <v>5</v>
      </c>
      <c r="N799" s="16">
        <f>M799/F799</f>
        <v>1.0121457489878543E-2</v>
      </c>
      <c r="O799" s="15">
        <f>(G799+I799+K799)*0.3/F799+M799*0.1/F799</f>
        <v>9.8785425101214561E-2</v>
      </c>
      <c r="P799" s="36">
        <f>43000000*(O799*F799)/SUMPRODUCT($F$4:$F$964,$O$4:$O$964)</f>
        <v>22892.03010655423</v>
      </c>
      <c r="Q799" s="36">
        <f>P799/F799</f>
        <v>46.340141916101679</v>
      </c>
      <c r="R799" s="15">
        <f>(0.3*IF(H799&lt;=$H$968,H799*F799,$H$968*F799)+0.3*IF(J799&lt;=$J$968,J799*F799,$J$968*F799)+0.3*IF(L799&lt;$L$968,L799*F799,$L$968*F799)+0.1*IF(N799&lt;$N$968,N799*F799,$N$968*F799))/F799</f>
        <v>9.8785425101214561E-2</v>
      </c>
      <c r="S799" s="37">
        <f>43000000*(R799*F799)/SUMPRODUCT($R$4:$R$964,$F$4:$F$964)</f>
        <v>23519.178300183044</v>
      </c>
      <c r="T799" s="38">
        <f>S799/F799</f>
        <v>47.609672672435316</v>
      </c>
      <c r="U799" s="38">
        <f>43000000*F799/SUM($F$4:$F$964)</f>
        <v>48946.392156410933</v>
      </c>
      <c r="V799" s="38">
        <f t="shared" si="37"/>
        <v>25427.213856227889</v>
      </c>
      <c r="W799" s="38">
        <f t="shared" si="38"/>
        <v>51.47209282637251</v>
      </c>
    </row>
    <row r="800" spans="1:23" x14ac:dyDescent="0.25">
      <c r="A800" s="7" t="s">
        <v>1631</v>
      </c>
      <c r="B800" s="7" t="s">
        <v>928</v>
      </c>
      <c r="C800" s="7" t="s">
        <v>766</v>
      </c>
      <c r="D800" s="8">
        <v>9300</v>
      </c>
      <c r="E800" s="8" t="s">
        <v>303</v>
      </c>
      <c r="F800" s="9">
        <v>134</v>
      </c>
      <c r="G800" s="9">
        <v>6</v>
      </c>
      <c r="H800" s="10">
        <f t="shared" si="36"/>
        <v>4.4776119402985072E-2</v>
      </c>
      <c r="I800" s="9">
        <v>19</v>
      </c>
      <c r="J800" s="10">
        <f>I800/F800</f>
        <v>0.1417910447761194</v>
      </c>
      <c r="K800" s="11">
        <v>9</v>
      </c>
      <c r="L800" s="12">
        <f>K800/F800</f>
        <v>6.7164179104477612E-2</v>
      </c>
      <c r="M800" s="9">
        <v>30</v>
      </c>
      <c r="N800" s="16">
        <f>M800/F800</f>
        <v>0.22388059701492538</v>
      </c>
      <c r="O800" s="15">
        <f>(G800+I800+K800)*0.3/F800+M800*0.1/F800</f>
        <v>9.8507462686567154E-2</v>
      </c>
      <c r="P800" s="36">
        <f>43000000*(O800*F800)/SUMPRODUCT($F$4:$F$964,$O$4:$O$964)</f>
        <v>6192.1065042318833</v>
      </c>
      <c r="Q800" s="36">
        <f>P800/F800</f>
        <v>46.209750031581216</v>
      </c>
      <c r="R800" s="15">
        <f>(0.3*IF(H800&lt;=$H$968,H800*F800,$H$968*F800)+0.3*IF(J800&lt;=$J$968,J800*F800,$J$968*F800)+0.3*IF(L800&lt;$L$968,L800*F800,$L$968*F800)+0.1*IF(N800&lt;$N$968,N800*F800,$N$968*F800))/F800</f>
        <v>9.8507462686567154E-2</v>
      </c>
      <c r="S800" s="37">
        <f>43000000*(R800*F800)/SUMPRODUCT($R$4:$R$964,$F$4:$F$964)</f>
        <v>6361.744950049514</v>
      </c>
      <c r="T800" s="38">
        <f>S800/F800</f>
        <v>47.475708582459063</v>
      </c>
      <c r="U800" s="38">
        <f>43000000*F800/SUM($F$4:$F$964)</f>
        <v>13276.956576840214</v>
      </c>
      <c r="V800" s="38">
        <f t="shared" si="37"/>
        <v>6915.2116267906995</v>
      </c>
      <c r="W800" s="38">
        <f t="shared" si="38"/>
        <v>51.606056916348763</v>
      </c>
    </row>
    <row r="801" spans="1:23" x14ac:dyDescent="0.25">
      <c r="A801" s="7" t="s">
        <v>1518</v>
      </c>
      <c r="B801" s="7" t="s">
        <v>1632</v>
      </c>
      <c r="C801" s="7" t="s">
        <v>65</v>
      </c>
      <c r="D801" s="20">
        <v>9400</v>
      </c>
      <c r="E801" s="20" t="s">
        <v>643</v>
      </c>
      <c r="F801" s="9">
        <v>852</v>
      </c>
      <c r="G801" s="9">
        <v>58</v>
      </c>
      <c r="H801" s="10">
        <f t="shared" si="36"/>
        <v>6.8075117370892016E-2</v>
      </c>
      <c r="I801" s="9">
        <v>121</v>
      </c>
      <c r="J801" s="10">
        <f>I801/F801</f>
        <v>0.142018779342723</v>
      </c>
      <c r="K801" s="11">
        <v>50</v>
      </c>
      <c r="L801" s="12">
        <f>K801/F801</f>
        <v>5.8685446009389672E-2</v>
      </c>
      <c r="M801" s="9">
        <v>143</v>
      </c>
      <c r="N801" s="16">
        <f>M801/F801</f>
        <v>0.16784037558685447</v>
      </c>
      <c r="O801" s="15">
        <f>(G801+I801+K801)*0.3/F801+M801*0.1/F801</f>
        <v>9.7417840375586859E-2</v>
      </c>
      <c r="P801" s="36">
        <f>43000000*(O801*F801)/SUMPRODUCT($F$4:$F$964,$O$4:$O$964)</f>
        <v>38935.215140245928</v>
      </c>
      <c r="Q801" s="36">
        <f>P801/F801</f>
        <v>45.698609319537475</v>
      </c>
      <c r="R801" s="15">
        <f>(0.3*IF(H801&lt;=$H$968,H801*F801,$H$968*F801)+0.3*IF(J801&lt;=$J$968,J801*F801,$J$968*F801)+0.3*IF(L801&lt;$L$968,L801*F801,$L$968*F801)+0.1*IF(N801&lt;$N$968,N801*F801,$N$968*F801))/F801</f>
        <v>9.7417840375586831E-2</v>
      </c>
      <c r="S801" s="37">
        <f>43000000*(R801*F801)/SUMPRODUCT($R$4:$R$964,$F$4:$F$964)</f>
        <v>40001.881125311331</v>
      </c>
      <c r="T801" s="38">
        <f>S801/F801</f>
        <v>46.950564701069638</v>
      </c>
      <c r="U801" s="38">
        <f>43000000*F801/SUM($F$4:$F$964)</f>
        <v>84417.664204984045</v>
      </c>
      <c r="V801" s="38">
        <f t="shared" si="37"/>
        <v>44415.783079672714</v>
      </c>
      <c r="W801" s="38">
        <f t="shared" si="38"/>
        <v>52.131200797738188</v>
      </c>
    </row>
    <row r="802" spans="1:23" x14ac:dyDescent="0.25">
      <c r="A802" s="7" t="s">
        <v>1633</v>
      </c>
      <c r="B802" s="7" t="s">
        <v>541</v>
      </c>
      <c r="C802" s="7" t="s">
        <v>250</v>
      </c>
      <c r="D802" s="8">
        <v>2570</v>
      </c>
      <c r="E802" s="8" t="s">
        <v>817</v>
      </c>
      <c r="F802" s="9">
        <v>412</v>
      </c>
      <c r="G802" s="9">
        <v>41</v>
      </c>
      <c r="H802" s="10">
        <f t="shared" si="36"/>
        <v>9.9514563106796114E-2</v>
      </c>
      <c r="I802" s="9">
        <v>77</v>
      </c>
      <c r="J802" s="10">
        <f>I802/F802</f>
        <v>0.18689320388349515</v>
      </c>
      <c r="K802" s="11">
        <v>8</v>
      </c>
      <c r="L802" s="12">
        <f>K802/F802</f>
        <v>1.9417475728155338E-2</v>
      </c>
      <c r="M802" s="9">
        <v>21</v>
      </c>
      <c r="N802" s="16">
        <f>M802/F802</f>
        <v>5.0970873786407765E-2</v>
      </c>
      <c r="O802" s="15">
        <f>(G802+I802+K802)*0.3/F802+M802*0.1/F802</f>
        <v>9.6844660194174745E-2</v>
      </c>
      <c r="P802" s="36">
        <f>43000000*(O802*F802)/SUMPRODUCT($F$4:$F$964,$O$4:$O$964)</f>
        <v>18717.049205973639</v>
      </c>
      <c r="Q802" s="36">
        <f>P802/F802</f>
        <v>45.429731082460286</v>
      </c>
      <c r="R802" s="15">
        <f>(0.3*IF(H802&lt;=$H$968,H802*F802,$H$968*F802)+0.3*IF(J802&lt;=$J$968,J802*F802,$J$968*F802)+0.3*IF(L802&lt;$L$968,L802*F802,$L$968*F802)+0.1*IF(N802&lt;$N$968,N802*F802,$N$968*F802))/F802</f>
        <v>9.6844660194174759E-2</v>
      </c>
      <c r="S802" s="37">
        <f>43000000*(R802*F802)/SUMPRODUCT($R$4:$R$964,$F$4:$F$964)</f>
        <v>19229.819962649668</v>
      </c>
      <c r="T802" s="38">
        <f>S802/F802</f>
        <v>46.67432029769337</v>
      </c>
      <c r="U802" s="38">
        <f>43000000*F802/SUM($F$4:$F$964)</f>
        <v>40821.687385508718</v>
      </c>
      <c r="V802" s="38">
        <f t="shared" si="37"/>
        <v>21591.86742285905</v>
      </c>
      <c r="W802" s="38">
        <f t="shared" si="38"/>
        <v>52.407445201114456</v>
      </c>
    </row>
    <row r="803" spans="1:23" x14ac:dyDescent="0.25">
      <c r="A803" s="7" t="s">
        <v>1634</v>
      </c>
      <c r="B803" s="7" t="s">
        <v>1635</v>
      </c>
      <c r="C803" s="7" t="s">
        <v>135</v>
      </c>
      <c r="D803" s="8">
        <v>2220</v>
      </c>
      <c r="E803" s="8" t="s">
        <v>827</v>
      </c>
      <c r="F803" s="9">
        <v>183</v>
      </c>
      <c r="G803" s="9">
        <v>22</v>
      </c>
      <c r="H803" s="10">
        <f t="shared" si="36"/>
        <v>0.12021857923497267</v>
      </c>
      <c r="I803" s="9">
        <v>34</v>
      </c>
      <c r="J803" s="10">
        <f>I803/F803</f>
        <v>0.18579234972677597</v>
      </c>
      <c r="K803" s="11">
        <v>1</v>
      </c>
      <c r="L803" s="12">
        <f>K803/F803</f>
        <v>5.4644808743169399E-3</v>
      </c>
      <c r="M803" s="9">
        <v>6</v>
      </c>
      <c r="N803" s="16">
        <f>M803/F803</f>
        <v>3.2786885245901641E-2</v>
      </c>
      <c r="O803" s="15">
        <f>(G803+I803+K803)*0.3/F803+M803*0.1/F803</f>
        <v>9.6721311475409827E-2</v>
      </c>
      <c r="P803" s="36">
        <f>43000000*(O803*F803)/SUMPRODUCT($F$4:$F$964,$O$4:$O$964)</f>
        <v>8303.0519034018434</v>
      </c>
      <c r="Q803" s="36">
        <f>P803/F803</f>
        <v>45.371868324600236</v>
      </c>
      <c r="R803" s="15">
        <f>(0.3*IF(H803&lt;=$H$968,H803*F803,$H$968*F803)+0.3*IF(J803&lt;=$J$968,J803*F803,$J$968*F803)+0.3*IF(L803&lt;$L$968,L803*F803,$L$968*F803)+0.1*IF(N803&lt;$N$968,N803*F803,$N$968*F803))/F803</f>
        <v>9.6721311475409827E-2</v>
      </c>
      <c r="S803" s="37">
        <f>43000000*(R803*F803)/SUMPRODUCT($R$4:$R$964,$F$4:$F$964)</f>
        <v>8530.5216375663931</v>
      </c>
      <c r="T803" s="38">
        <f>S803/F803</f>
        <v>46.614872336428377</v>
      </c>
      <c r="U803" s="38">
        <f>43000000*F803/SUM($F$4:$F$964)</f>
        <v>18131.963086281783</v>
      </c>
      <c r="V803" s="38">
        <f t="shared" si="37"/>
        <v>9601.4414487153899</v>
      </c>
      <c r="W803" s="38">
        <f t="shared" si="38"/>
        <v>52.466893162379449</v>
      </c>
    </row>
    <row r="804" spans="1:23" x14ac:dyDescent="0.25">
      <c r="A804" s="7" t="s">
        <v>1636</v>
      </c>
      <c r="B804" s="7" t="s">
        <v>1637</v>
      </c>
      <c r="C804" s="7" t="s">
        <v>47</v>
      </c>
      <c r="D804" s="8">
        <v>8200</v>
      </c>
      <c r="E804" s="8" t="s">
        <v>659</v>
      </c>
      <c r="F804" s="9">
        <v>302</v>
      </c>
      <c r="G804" s="9">
        <v>7</v>
      </c>
      <c r="H804" s="10">
        <f t="shared" si="36"/>
        <v>2.3178807947019868E-2</v>
      </c>
      <c r="I804" s="9">
        <v>7</v>
      </c>
      <c r="J804" s="10">
        <f>I804/F804</f>
        <v>2.3178807947019868E-2</v>
      </c>
      <c r="K804" s="11">
        <v>67</v>
      </c>
      <c r="L804" s="12">
        <f>K804/F804</f>
        <v>0.22185430463576158</v>
      </c>
      <c r="M804" s="9">
        <v>49</v>
      </c>
      <c r="N804" s="16">
        <f>M804/F804</f>
        <v>0.16225165562913907</v>
      </c>
      <c r="O804" s="15">
        <f>(G804+I804+K804)*0.3/F804+M804*0.1/F804</f>
        <v>9.6688741721854307E-2</v>
      </c>
      <c r="P804" s="36">
        <f>43000000*(O804*F804)/SUMPRODUCT($F$4:$F$964,$O$4:$O$964)</f>
        <v>13697.690145725073</v>
      </c>
      <c r="Q804" s="36">
        <f>P804/F804</f>
        <v>45.356589886506868</v>
      </c>
      <c r="R804" s="15">
        <f>(0.3*IF(H804&lt;=$H$968,H804*F804,$H$968*F804)+0.3*IF(J804&lt;=$J$968,J804*F804,$J$968*F804)+0.3*IF(L804&lt;$L$968,L804*F804,$L$968*F804)+0.1*IF(N804&lt;$N$968,N804*F804,$N$968*F804))/F804</f>
        <v>9.6688741721854293E-2</v>
      </c>
      <c r="S804" s="37">
        <f>43000000*(R804*F804)/SUMPRODUCT($R$4:$R$964,$F$4:$F$964)</f>
        <v>14072.950950109529</v>
      </c>
      <c r="T804" s="38">
        <f>S804/F804</f>
        <v>46.599175331488503</v>
      </c>
      <c r="U804" s="38">
        <f>43000000*F804/SUM($F$4:$F$964)</f>
        <v>29922.693180639882</v>
      </c>
      <c r="V804" s="38">
        <f t="shared" si="37"/>
        <v>15849.742230530353</v>
      </c>
      <c r="W804" s="38">
        <f t="shared" si="38"/>
        <v>52.482590167319323</v>
      </c>
    </row>
    <row r="805" spans="1:23" x14ac:dyDescent="0.25">
      <c r="A805" s="7" t="s">
        <v>1638</v>
      </c>
      <c r="B805" s="7" t="s">
        <v>1561</v>
      </c>
      <c r="C805" s="7" t="s">
        <v>47</v>
      </c>
      <c r="D805" s="8">
        <v>1020</v>
      </c>
      <c r="E805" s="8" t="s">
        <v>41</v>
      </c>
      <c r="F805" s="9">
        <v>566</v>
      </c>
      <c r="G805" s="9">
        <v>18</v>
      </c>
      <c r="H805" s="10">
        <f t="shared" si="36"/>
        <v>3.1802120141342753E-2</v>
      </c>
      <c r="I805" s="9">
        <v>25</v>
      </c>
      <c r="J805" s="10">
        <f>I805/F805</f>
        <v>4.4169611307420496E-2</v>
      </c>
      <c r="K805" s="11">
        <v>77</v>
      </c>
      <c r="L805" s="12">
        <f>K805/F805</f>
        <v>0.13604240282685512</v>
      </c>
      <c r="M805" s="9">
        <v>186</v>
      </c>
      <c r="N805" s="16">
        <f>M805/F805</f>
        <v>0.32862190812720848</v>
      </c>
      <c r="O805" s="15">
        <f>(G805+I805+K805)*0.3/F805+M805*0.1/F805</f>
        <v>9.6466431095406355E-2</v>
      </c>
      <c r="P805" s="36">
        <f>43000000*(O805*F805)/SUMPRODUCT($F$4:$F$964,$O$4:$O$964)</f>
        <v>25612.804176595509</v>
      </c>
      <c r="Q805" s="36">
        <f>P805/F805</f>
        <v>45.252304198931995</v>
      </c>
      <c r="R805" s="15">
        <f>(0.3*IF(H805&lt;=$H$968,H805*F805,$H$968*F805)+0.3*IF(J805&lt;=$J$968,J805*F805,$J$968*F805)+0.3*IF(L805&lt;$L$968,L805*F805,$L$968*F805)+0.1*IF(N805&lt;$N$968,N805*F805,$N$968*F805))/F805</f>
        <v>9.6466431095406369E-2</v>
      </c>
      <c r="S805" s="37">
        <f>43000000*(R805*F805)/SUMPRODUCT($R$4:$R$964,$F$4:$F$964)</f>
        <v>26314.490475204806</v>
      </c>
      <c r="T805" s="38">
        <f>S805/F805</f>
        <v>46.492032641704604</v>
      </c>
      <c r="U805" s="38">
        <f>43000000*F805/SUM($F$4:$F$964)</f>
        <v>56080.279272325082</v>
      </c>
      <c r="V805" s="38">
        <f t="shared" si="37"/>
        <v>29765.788797120276</v>
      </c>
      <c r="W805" s="38">
        <f t="shared" si="38"/>
        <v>52.589732857103222</v>
      </c>
    </row>
    <row r="806" spans="1:23" x14ac:dyDescent="0.25">
      <c r="A806" s="7" t="s">
        <v>1639</v>
      </c>
      <c r="B806" s="7" t="s">
        <v>1600</v>
      </c>
      <c r="C806" s="7" t="s">
        <v>1601</v>
      </c>
      <c r="D806" s="8">
        <v>2900</v>
      </c>
      <c r="E806" s="8" t="s">
        <v>687</v>
      </c>
      <c r="F806" s="9">
        <v>503</v>
      </c>
      <c r="G806" s="9">
        <v>34</v>
      </c>
      <c r="H806" s="10">
        <f t="shared" si="36"/>
        <v>6.7594433399602388E-2</v>
      </c>
      <c r="I806" s="9">
        <v>74</v>
      </c>
      <c r="J806" s="10">
        <f>I806/F806</f>
        <v>0.14711729622266401</v>
      </c>
      <c r="K806" s="11">
        <v>18</v>
      </c>
      <c r="L806" s="12">
        <f>K806/F806</f>
        <v>3.5785288270377733E-2</v>
      </c>
      <c r="M806" s="9">
        <v>105</v>
      </c>
      <c r="N806" s="16">
        <f>M806/F806</f>
        <v>0.20874751491053678</v>
      </c>
      <c r="O806" s="15">
        <f>(G806+I806+K806)*0.3/F806+M806*0.1/F806</f>
        <v>9.6023856858846915E-2</v>
      </c>
      <c r="P806" s="36">
        <f>43000000*(O806*F806)/SUMPRODUCT($F$4:$F$964,$O$4:$O$964)</f>
        <v>22657.48061775757</v>
      </c>
      <c r="Q806" s="36">
        <f>P806/F806</f>
        <v>45.044693077052827</v>
      </c>
      <c r="R806" s="15">
        <f>(0.3*IF(H806&lt;=$H$968,H806*F806,$H$968*F806)+0.3*IF(J806&lt;=$J$968,J806*F806,$J$968*F806)+0.3*IF(L806&lt;$L$968,L806*F806,$L$968*F806)+0.1*IF(N806&lt;$N$968,N806*F806,$N$968*F806))/F806</f>
        <v>9.6023856858846915E-2</v>
      </c>
      <c r="S806" s="37">
        <f>43000000*(R806*F806)/SUMPRODUCT($R$4:$R$964,$F$4:$F$964)</f>
        <v>23278.203112681174</v>
      </c>
      <c r="T806" s="38">
        <f>S806/F806</f>
        <v>46.278733822427782</v>
      </c>
      <c r="U806" s="38">
        <f>43000000*F806/SUM($F$4:$F$964)</f>
        <v>49838.128045900201</v>
      </c>
      <c r="V806" s="38">
        <f t="shared" si="37"/>
        <v>26559.924933219027</v>
      </c>
      <c r="W806" s="38">
        <f t="shared" si="38"/>
        <v>52.803031676380044</v>
      </c>
    </row>
    <row r="807" spans="1:23" x14ac:dyDescent="0.25">
      <c r="A807" s="7" t="s">
        <v>1290</v>
      </c>
      <c r="B807" s="7" t="s">
        <v>945</v>
      </c>
      <c r="C807" s="7" t="s">
        <v>1640</v>
      </c>
      <c r="D807" s="8">
        <v>9200</v>
      </c>
      <c r="E807" s="8" t="s">
        <v>296</v>
      </c>
      <c r="F807" s="9">
        <v>716</v>
      </c>
      <c r="G807" s="9">
        <v>50</v>
      </c>
      <c r="H807" s="10">
        <f t="shared" si="36"/>
        <v>6.9832402234636867E-2</v>
      </c>
      <c r="I807" s="9">
        <v>111</v>
      </c>
      <c r="J807" s="10">
        <f>I807/F807</f>
        <v>0.15502793296089384</v>
      </c>
      <c r="K807" s="11">
        <v>22</v>
      </c>
      <c r="L807" s="12">
        <f>K807/F807</f>
        <v>3.0726256983240222E-2</v>
      </c>
      <c r="M807" s="9">
        <v>137</v>
      </c>
      <c r="N807" s="16">
        <f>M807/F807</f>
        <v>0.19134078212290503</v>
      </c>
      <c r="O807" s="15">
        <f>(G807+I807+K807)*0.3/F807+M807*0.1/F807</f>
        <v>9.5810055865921784E-2</v>
      </c>
      <c r="P807" s="36">
        <f>43000000*(O807*F807)/SUMPRODUCT($F$4:$F$964,$O$4:$O$964)</f>
        <v>32180.189862902054</v>
      </c>
      <c r="Q807" s="36">
        <f>P807/F807</f>
        <v>44.944399249863203</v>
      </c>
      <c r="R807" s="15">
        <f>(0.3*IF(H807&lt;=$H$968,H807*F807,$H$968*F807)+0.3*IF(J807&lt;=$J$968,J807*F807,$J$968*F807)+0.3*IF(L807&lt;$L$968,L807*F807,$L$968*F807)+0.1*IF(N807&lt;$N$968,N807*F807,$N$968*F807))/F807</f>
        <v>9.5810055865921784E-2</v>
      </c>
      <c r="S807" s="37">
        <f>43000000*(R807*F807)/SUMPRODUCT($R$4:$R$964,$F$4:$F$964)</f>
        <v>33061.795725257318</v>
      </c>
      <c r="T807" s="38">
        <f>S807/F807</f>
        <v>46.175692353711341</v>
      </c>
      <c r="U807" s="38">
        <f>43000000*F807/SUM($F$4:$F$964)</f>
        <v>70942.544097146209</v>
      </c>
      <c r="V807" s="38">
        <f t="shared" si="37"/>
        <v>37880.748371888891</v>
      </c>
      <c r="W807" s="38">
        <f t="shared" si="38"/>
        <v>52.906073145096485</v>
      </c>
    </row>
    <row r="808" spans="1:23" x14ac:dyDescent="0.25">
      <c r="A808" s="7" t="s">
        <v>1641</v>
      </c>
      <c r="B808" s="7" t="s">
        <v>1642</v>
      </c>
      <c r="C808" s="7" t="s">
        <v>193</v>
      </c>
      <c r="D808" s="8">
        <v>8020</v>
      </c>
      <c r="E808" s="8" t="s">
        <v>1643</v>
      </c>
      <c r="F808" s="9">
        <v>119</v>
      </c>
      <c r="G808" s="9">
        <v>11</v>
      </c>
      <c r="H808" s="10">
        <f t="shared" si="36"/>
        <v>9.2436974789915971E-2</v>
      </c>
      <c r="I808" s="9">
        <v>22</v>
      </c>
      <c r="J808" s="10">
        <f>I808/F808</f>
        <v>0.18487394957983194</v>
      </c>
      <c r="K808" s="11">
        <v>1</v>
      </c>
      <c r="L808" s="12">
        <f>K808/F808</f>
        <v>8.4033613445378148E-3</v>
      </c>
      <c r="M808" s="9">
        <v>12</v>
      </c>
      <c r="N808" s="16">
        <f>M808/F808</f>
        <v>0.10084033613445378</v>
      </c>
      <c r="O808" s="15">
        <f>(G808+I808+K808)*0.3/F808+M808*0.1/F808</f>
        <v>9.5798319327731099E-2</v>
      </c>
      <c r="P808" s="36">
        <f>43000000*(O808*F808)/SUMPRODUCT($F$4:$F$964,$O$4:$O$964)</f>
        <v>5347.7283445638986</v>
      </c>
      <c r="Q808" s="36">
        <f>P808/F808</f>
        <v>44.938893651797464</v>
      </c>
      <c r="R808" s="15">
        <f>(0.3*IF(H808&lt;=$H$968,H808*F808,$H$968*F808)+0.3*IF(J808&lt;=$J$968,J808*F808,$J$968*F808)+0.3*IF(L808&lt;$L$968,L808*F808,$L$968*F808)+0.1*IF(N808&lt;$N$968,N808*F808,$N$968*F808))/F808</f>
        <v>9.5798319327731085E-2</v>
      </c>
      <c r="S808" s="37">
        <f>43000000*(R808*F808)/SUMPRODUCT($R$4:$R$964,$F$4:$F$964)</f>
        <v>5494.2342750427615</v>
      </c>
      <c r="T808" s="38">
        <f>S808/F808</f>
        <v>46.170035924729085</v>
      </c>
      <c r="U808" s="38">
        <f>43000000*F808/SUM($F$4:$F$964)</f>
        <v>11790.730094358099</v>
      </c>
      <c r="V808" s="38">
        <f t="shared" si="37"/>
        <v>6296.4958193153379</v>
      </c>
      <c r="W808" s="38">
        <f t="shared" si="38"/>
        <v>52.911729574078741</v>
      </c>
    </row>
    <row r="809" spans="1:23" x14ac:dyDescent="0.25">
      <c r="A809" s="7" t="s">
        <v>1644</v>
      </c>
      <c r="B809" s="7" t="s">
        <v>771</v>
      </c>
      <c r="C809" s="7" t="s">
        <v>161</v>
      </c>
      <c r="D809" s="8">
        <v>9660</v>
      </c>
      <c r="E809" s="8" t="s">
        <v>772</v>
      </c>
      <c r="F809" s="9">
        <v>333</v>
      </c>
      <c r="G809" s="9">
        <v>38</v>
      </c>
      <c r="H809" s="10">
        <f t="shared" si="36"/>
        <v>0.11411411411411411</v>
      </c>
      <c r="I809" s="9">
        <v>53</v>
      </c>
      <c r="J809" s="10">
        <f>I809/F809</f>
        <v>0.15915915915915915</v>
      </c>
      <c r="K809" s="11">
        <v>8</v>
      </c>
      <c r="L809" s="12">
        <f>K809/F809</f>
        <v>2.4024024024024024E-2</v>
      </c>
      <c r="M809" s="9">
        <v>22</v>
      </c>
      <c r="N809" s="16">
        <f>M809/F809</f>
        <v>6.6066066066066062E-2</v>
      </c>
      <c r="O809" s="15">
        <f>(G809+I809+K809)*0.3/F809+M809*0.1/F809</f>
        <v>9.5795795795795793E-2</v>
      </c>
      <c r="P809" s="36">
        <f>43000000*(O809*F809)/SUMPRODUCT($F$4:$F$964,$O$4:$O$964)</f>
        <v>14964.257385227051</v>
      </c>
      <c r="Q809" s="36">
        <f>P809/F809</f>
        <v>44.937709865546701</v>
      </c>
      <c r="R809" s="15">
        <f>(0.3*IF(H809&lt;=$H$968,H809*F809,$H$968*F809)+0.3*IF(J809&lt;=$J$968,J809*F809,$J$968*F809)+0.3*IF(L809&lt;$L$968,L809*F809,$L$968*F809)+0.1*IF(N809&lt;$N$968,N809*F809,$N$968*F809))/F809</f>
        <v>9.579579579579578E-2</v>
      </c>
      <c r="S809" s="37">
        <f>43000000*(R809*F809)/SUMPRODUCT($R$4:$R$964,$F$4:$F$964)</f>
        <v>15374.216962619656</v>
      </c>
      <c r="T809" s="38">
        <f>S809/F809</f>
        <v>46.168819707566534</v>
      </c>
      <c r="U809" s="38">
        <f>43000000*F809/SUM($F$4:$F$964)</f>
        <v>32994.22791110292</v>
      </c>
      <c r="V809" s="38">
        <f t="shared" si="37"/>
        <v>17620.010948483265</v>
      </c>
      <c r="W809" s="38">
        <f t="shared" si="38"/>
        <v>52.912945791241292</v>
      </c>
    </row>
    <row r="810" spans="1:23" x14ac:dyDescent="0.25">
      <c r="A810" s="7" t="s">
        <v>1645</v>
      </c>
      <c r="B810" s="7" t="s">
        <v>486</v>
      </c>
      <c r="C810" s="7" t="s">
        <v>79</v>
      </c>
      <c r="D810" s="8">
        <v>3940</v>
      </c>
      <c r="E810" s="8" t="s">
        <v>1646</v>
      </c>
      <c r="F810" s="9">
        <v>1016</v>
      </c>
      <c r="G810" s="9">
        <v>75</v>
      </c>
      <c r="H810" s="10">
        <f t="shared" si="36"/>
        <v>7.3818897637795269E-2</v>
      </c>
      <c r="I810" s="9">
        <v>212</v>
      </c>
      <c r="J810" s="10">
        <f>I810/F810</f>
        <v>0.20866141732283464</v>
      </c>
      <c r="K810" s="11">
        <v>19</v>
      </c>
      <c r="L810" s="12">
        <f>K810/F810</f>
        <v>1.8700787401574805E-2</v>
      </c>
      <c r="M810" s="9">
        <v>54</v>
      </c>
      <c r="N810" s="16">
        <f>M810/F810</f>
        <v>5.3149606299212601E-2</v>
      </c>
      <c r="O810" s="15">
        <f>(G810+I810+K810)*0.3/F810+M810*0.1/F810</f>
        <v>9.5669291338582679E-2</v>
      </c>
      <c r="P810" s="36">
        <f>43000000*(O810*F810)/SUMPRODUCT($F$4:$F$964,$O$4:$O$964)</f>
        <v>45596.420622071135</v>
      </c>
      <c r="Q810" s="36">
        <f>P810/F810</f>
        <v>44.878366754007025</v>
      </c>
      <c r="R810" s="15">
        <f>(0.3*IF(H810&lt;=$H$968,H810*F810,$H$968*F810)+0.3*IF(J810&lt;=$J$968,J810*F810,$J$968*F810)+0.3*IF(L810&lt;$L$968,L810*F810,$L$968*F810)+0.1*IF(N810&lt;$N$968,N810*F810,$N$968*F810))/F810</f>
        <v>9.5669291338582679E-2</v>
      </c>
      <c r="S810" s="37">
        <f>43000000*(R810*F810)/SUMPRODUCT($R$4:$R$964,$F$4:$F$964)</f>
        <v>46845.576450364606</v>
      </c>
      <c r="T810" s="38">
        <f>S810/F810</f>
        <v>46.107850836973036</v>
      </c>
      <c r="U810" s="38">
        <f>43000000*F810/SUM($F$4:$F$964)</f>
        <v>100667.07374678849</v>
      </c>
      <c r="V810" s="38">
        <f t="shared" si="37"/>
        <v>53821.497296423884</v>
      </c>
      <c r="W810" s="38">
        <f t="shared" si="38"/>
        <v>52.97391466183479</v>
      </c>
    </row>
    <row r="811" spans="1:23" x14ac:dyDescent="0.25">
      <c r="A811" s="7" t="s">
        <v>1647</v>
      </c>
      <c r="B811" s="7" t="s">
        <v>1019</v>
      </c>
      <c r="C811" s="7" t="s">
        <v>260</v>
      </c>
      <c r="D811" s="8">
        <v>9000</v>
      </c>
      <c r="E811" s="8" t="s">
        <v>66</v>
      </c>
      <c r="F811" s="9">
        <v>355</v>
      </c>
      <c r="G811" s="9">
        <v>21</v>
      </c>
      <c r="H811" s="10">
        <f t="shared" si="36"/>
        <v>5.9154929577464786E-2</v>
      </c>
      <c r="I811" s="9">
        <v>39</v>
      </c>
      <c r="J811" s="10">
        <f>I811/F811</f>
        <v>0.10985915492957747</v>
      </c>
      <c r="K811" s="11">
        <v>27</v>
      </c>
      <c r="L811" s="12">
        <f>K811/F811</f>
        <v>7.605633802816901E-2</v>
      </c>
      <c r="M811" s="9">
        <v>78</v>
      </c>
      <c r="N811" s="16">
        <f>M811/F811</f>
        <v>0.21971830985915494</v>
      </c>
      <c r="O811" s="15">
        <f>(G811+I811+K811)*0.3/F811+M811*0.1/F811</f>
        <v>9.5492957746478868E-2</v>
      </c>
      <c r="P811" s="36">
        <f>43000000*(O811*F811)/SUMPRODUCT($F$4:$F$964,$O$4:$O$964)</f>
        <v>15902.455340413699</v>
      </c>
      <c r="Q811" s="36">
        <f>P811/F811</f>
        <v>44.795648846235771</v>
      </c>
      <c r="R811" s="15">
        <f>(0.3*IF(H811&lt;=$H$968,H811*F811,$H$968*F811)+0.3*IF(J811&lt;=$J$968,J811*F811,$J$968*F811)+0.3*IF(L811&lt;$L$968,L811*F811,$L$968*F811)+0.1*IF(N811&lt;$N$968,N811*F811,$N$968*F811))/F811</f>
        <v>9.5492957746478896E-2</v>
      </c>
      <c r="S811" s="37">
        <f>43000000*(R811*F811)/SUMPRODUCT($R$4:$R$964,$F$4:$F$964)</f>
        <v>16338.117712627163</v>
      </c>
      <c r="T811" s="38">
        <f>S811/F811</f>
        <v>46.022866796132853</v>
      </c>
      <c r="U811" s="38">
        <f>43000000*F811/SUM($F$4:$F$964)</f>
        <v>35174.026752076687</v>
      </c>
      <c r="V811" s="38">
        <f t="shared" si="37"/>
        <v>18835.909039449522</v>
      </c>
      <c r="W811" s="38">
        <f t="shared" si="38"/>
        <v>53.058898702674973</v>
      </c>
    </row>
    <row r="812" spans="1:23" x14ac:dyDescent="0.25">
      <c r="A812" s="7" t="s">
        <v>1648</v>
      </c>
      <c r="B812" s="7" t="s">
        <v>649</v>
      </c>
      <c r="C812" s="7" t="s">
        <v>1649</v>
      </c>
      <c r="D812" s="8">
        <v>9090</v>
      </c>
      <c r="E812" s="8" t="s">
        <v>725</v>
      </c>
      <c r="F812" s="9">
        <v>606</v>
      </c>
      <c r="G812" s="9">
        <v>30</v>
      </c>
      <c r="H812" s="10">
        <f t="shared" si="36"/>
        <v>4.9504950495049507E-2</v>
      </c>
      <c r="I812" s="9">
        <v>49</v>
      </c>
      <c r="J812" s="10">
        <f>I812/F812</f>
        <v>8.0858085808580851E-2</v>
      </c>
      <c r="K812" s="11">
        <v>97</v>
      </c>
      <c r="L812" s="12">
        <f>K812/F812</f>
        <v>0.16006600660066006</v>
      </c>
      <c r="M812" s="9">
        <v>50</v>
      </c>
      <c r="N812" s="16">
        <f>M812/F812</f>
        <v>8.2508250825082508E-2</v>
      </c>
      <c r="O812" s="15">
        <f>(G812+I812+K812)*0.3/F812+M812*0.1/F812</f>
        <v>9.5379537953795376E-2</v>
      </c>
      <c r="P812" s="36">
        <f>43000000*(O812*F812)/SUMPRODUCT($F$4:$F$964,$O$4:$O$964)</f>
        <v>27113.920904894152</v>
      </c>
      <c r="Q812" s="36">
        <f>P812/F812</f>
        <v>44.742443737449094</v>
      </c>
      <c r="R812" s="15">
        <f>(0.3*IF(H812&lt;=$H$968,H812*F812,$H$968*F812)+0.3*IF(J812&lt;=$J$968,J812*F812,$J$968*F812)+0.3*IF(L812&lt;$L$968,L812*F812,$L$968*F812)+0.1*IF(N812&lt;$N$968,N812*F812,$N$968*F812))/F812</f>
        <v>9.5379537953795376E-2</v>
      </c>
      <c r="S812" s="37">
        <f>43000000*(R812*F812)/SUMPRODUCT($R$4:$R$964,$F$4:$F$964)</f>
        <v>27856.731675216812</v>
      </c>
      <c r="T812" s="38">
        <f>S812/F812</f>
        <v>45.968204084516188</v>
      </c>
      <c r="U812" s="38">
        <f>43000000*F812/SUM($F$4:$F$964)</f>
        <v>60043.549892277384</v>
      </c>
      <c r="V812" s="38">
        <f t="shared" si="37"/>
        <v>32186.818217060572</v>
      </c>
      <c r="W812" s="38">
        <f t="shared" si="38"/>
        <v>53.113561414291638</v>
      </c>
    </row>
    <row r="813" spans="1:23" x14ac:dyDescent="0.25">
      <c r="A813" s="7" t="s">
        <v>1466</v>
      </c>
      <c r="B813" s="7" t="s">
        <v>541</v>
      </c>
      <c r="C813" s="7" t="s">
        <v>1650</v>
      </c>
      <c r="D813" s="8">
        <v>3620</v>
      </c>
      <c r="E813" s="8" t="s">
        <v>1020</v>
      </c>
      <c r="F813" s="9">
        <v>256</v>
      </c>
      <c r="G813" s="9">
        <v>31</v>
      </c>
      <c r="H813" s="10">
        <f t="shared" si="36"/>
        <v>0.12109375</v>
      </c>
      <c r="I813" s="9">
        <v>39</v>
      </c>
      <c r="J813" s="10">
        <f>I813/F813</f>
        <v>0.15234375</v>
      </c>
      <c r="K813" s="11">
        <v>6</v>
      </c>
      <c r="L813" s="12">
        <f>K813/F813</f>
        <v>2.34375E-2</v>
      </c>
      <c r="M813" s="9">
        <v>16</v>
      </c>
      <c r="N813" s="16">
        <f>M813/F813</f>
        <v>6.25E-2</v>
      </c>
      <c r="O813" s="15">
        <f>(G813+I813+K813)*0.3/F813+M813*0.1/F813</f>
        <v>9.5312500000000008E-2</v>
      </c>
      <c r="P813" s="36">
        <f>43000000*(O813*F813)/SUMPRODUCT($F$4:$F$964,$O$4:$O$964)</f>
        <v>11446.015053277119</v>
      </c>
      <c r="Q813" s="36">
        <f>P813/F813</f>
        <v>44.710996301863744</v>
      </c>
      <c r="R813" s="15">
        <f>(0.3*IF(H813&lt;=$H$968,H813*F813,$H$968*F813)+0.3*IF(J813&lt;=$J$968,J813*F813,$J$968*F813)+0.3*IF(L813&lt;$L$968,L813*F813,$L$968*F813)+0.1*IF(N813&lt;$N$968,N813*F813,$N$968*F813))/F813</f>
        <v>9.5312500000000008E-2</v>
      </c>
      <c r="S813" s="37">
        <f>43000000*(R813*F813)/SUMPRODUCT($R$4:$R$964,$F$4:$F$964)</f>
        <v>11759.589150091528</v>
      </c>
      <c r="T813" s="38">
        <f>S813/F813</f>
        <v>45.93589511754503</v>
      </c>
      <c r="U813" s="38">
        <f>43000000*F813/SUM($F$4:$F$964)</f>
        <v>25364.931967694734</v>
      </c>
      <c r="V813" s="38">
        <f t="shared" si="37"/>
        <v>13605.342817603207</v>
      </c>
      <c r="W813" s="38">
        <f t="shared" si="38"/>
        <v>53.145870381262796</v>
      </c>
    </row>
    <row r="814" spans="1:23" x14ac:dyDescent="0.25">
      <c r="A814" s="7" t="s">
        <v>1651</v>
      </c>
      <c r="B814" s="7" t="s">
        <v>902</v>
      </c>
      <c r="C814" s="7" t="s">
        <v>72</v>
      </c>
      <c r="D814" s="8">
        <v>2910</v>
      </c>
      <c r="E814" s="8" t="s">
        <v>903</v>
      </c>
      <c r="F814" s="9">
        <v>435</v>
      </c>
      <c r="G814" s="9">
        <v>37</v>
      </c>
      <c r="H814" s="10">
        <f t="shared" si="36"/>
        <v>8.5057471264367815E-2</v>
      </c>
      <c r="I814" s="9">
        <v>78</v>
      </c>
      <c r="J814" s="10">
        <f>I814/F814</f>
        <v>0.1793103448275862</v>
      </c>
      <c r="K814" s="11">
        <v>13</v>
      </c>
      <c r="L814" s="12">
        <f>K814/F814</f>
        <v>2.9885057471264367E-2</v>
      </c>
      <c r="M814" s="9">
        <v>30</v>
      </c>
      <c r="N814" s="16">
        <f>M814/F814</f>
        <v>6.8965517241379309E-2</v>
      </c>
      <c r="O814" s="15">
        <f>(G814+I814+K814)*0.3/F814+M814*0.1/F814</f>
        <v>9.5172413793103441E-2</v>
      </c>
      <c r="P814" s="36">
        <f>43000000*(O814*F814)/SUMPRODUCT($F$4:$F$964,$O$4:$O$964)</f>
        <v>19420.697672363633</v>
      </c>
      <c r="Q814" s="36">
        <f>P814/F814</f>
        <v>44.645282005433636</v>
      </c>
      <c r="R814" s="15">
        <f>(0.3*IF(H814&lt;=$H$968,H814*F814,$H$968*F814)+0.3*IF(J814&lt;=$J$968,J814*F814,$J$968*F814)+0.3*IF(L814&lt;$L$968,L814*F814,$L$968*F814)+0.1*IF(N814&lt;$N$968,N814*F814,$N$968*F814))/F814</f>
        <v>9.5172413793103441E-2</v>
      </c>
      <c r="S814" s="37">
        <f>43000000*(R814*F814)/SUMPRODUCT($R$4:$R$964,$F$4:$F$964)</f>
        <v>19952.745525155293</v>
      </c>
      <c r="T814" s="38">
        <f>S814/F814</f>
        <v>45.868380517598375</v>
      </c>
      <c r="U814" s="38">
        <f>43000000*F814/SUM($F$4:$F$964)</f>
        <v>43100.56799198129</v>
      </c>
      <c r="V814" s="38">
        <f t="shared" si="37"/>
        <v>23147.822466825997</v>
      </c>
      <c r="W814" s="38">
        <f t="shared" si="38"/>
        <v>53.213384981209451</v>
      </c>
    </row>
    <row r="815" spans="1:23" x14ac:dyDescent="0.25">
      <c r="A815" s="7" t="s">
        <v>1652</v>
      </c>
      <c r="B815" s="7" t="s">
        <v>1653</v>
      </c>
      <c r="C815" s="7" t="s">
        <v>105</v>
      </c>
      <c r="D815" s="8">
        <v>8300</v>
      </c>
      <c r="E815" s="8" t="s">
        <v>364</v>
      </c>
      <c r="F815" s="9">
        <v>249</v>
      </c>
      <c r="G815" s="9">
        <v>23</v>
      </c>
      <c r="H815" s="10">
        <f t="shared" si="36"/>
        <v>9.2369477911646583E-2</v>
      </c>
      <c r="I815" s="9">
        <v>36</v>
      </c>
      <c r="J815" s="10">
        <f>I815/F815</f>
        <v>0.14457831325301204</v>
      </c>
      <c r="K815" s="11">
        <v>10</v>
      </c>
      <c r="L815" s="12">
        <f>K815/F815</f>
        <v>4.0160642570281124E-2</v>
      </c>
      <c r="M815" s="9">
        <v>29</v>
      </c>
      <c r="N815" s="16">
        <f>M815/F815</f>
        <v>0.11646586345381527</v>
      </c>
      <c r="O815" s="15">
        <f>(G815+I815+K815)*0.3/F815+M815*0.1/F815</f>
        <v>9.4779116465863456E-2</v>
      </c>
      <c r="P815" s="36">
        <f>43000000*(O815*F815)/SUMPRODUCT($F$4:$F$964,$O$4:$O$964)</f>
        <v>11070.735871202458</v>
      </c>
      <c r="Q815" s="36">
        <f>P815/F815</f>
        <v>44.460786631335175</v>
      </c>
      <c r="R815" s="15">
        <f>(0.3*IF(H815&lt;=$H$968,H815*F815,$H$968*F815)+0.3*IF(J815&lt;=$J$968,J815*F815,$J$968*F815)+0.3*IF(L815&lt;$L$968,L815*F815,$L$968*F815)+0.1*IF(N815&lt;$N$968,N815*F815,$N$968*F815))/F815</f>
        <v>9.4779116465863456E-2</v>
      </c>
      <c r="S815" s="37">
        <f>43000000*(R815*F815)/SUMPRODUCT($R$4:$R$964,$F$4:$F$964)</f>
        <v>11374.028850088525</v>
      </c>
      <c r="T815" s="38">
        <f>S815/F815</f>
        <v>45.678830723247088</v>
      </c>
      <c r="U815" s="38">
        <f>43000000*F815/SUM($F$4:$F$964)</f>
        <v>24671.359609203082</v>
      </c>
      <c r="V815" s="38">
        <f t="shared" si="37"/>
        <v>13297.330759114557</v>
      </c>
      <c r="W815" s="38">
        <f t="shared" si="38"/>
        <v>53.402934775560738</v>
      </c>
    </row>
    <row r="816" spans="1:23" x14ac:dyDescent="0.25">
      <c r="A816" s="7" t="s">
        <v>1654</v>
      </c>
      <c r="B816" s="7" t="s">
        <v>1655</v>
      </c>
      <c r="C816" s="7" t="s">
        <v>54</v>
      </c>
      <c r="D816" s="8">
        <v>2590</v>
      </c>
      <c r="E816" s="8" t="s">
        <v>1656</v>
      </c>
      <c r="F816" s="9">
        <v>810</v>
      </c>
      <c r="G816" s="9">
        <v>114</v>
      </c>
      <c r="H816" s="10">
        <f t="shared" si="36"/>
        <v>0.14074074074074075</v>
      </c>
      <c r="I816" s="9">
        <v>120</v>
      </c>
      <c r="J816" s="10">
        <f>I816/F816</f>
        <v>0.14814814814814814</v>
      </c>
      <c r="K816" s="11">
        <v>13</v>
      </c>
      <c r="L816" s="12">
        <f>K816/F816</f>
        <v>1.6049382716049384E-2</v>
      </c>
      <c r="M816" s="9">
        <v>25</v>
      </c>
      <c r="N816" s="16">
        <f>M816/F816</f>
        <v>3.0864197530864196E-2</v>
      </c>
      <c r="O816" s="15">
        <f>(G816+I816+K816)*0.3/F816+M816*0.1/F816</f>
        <v>9.4567901234567889E-2</v>
      </c>
      <c r="P816" s="36">
        <f>43000000*(O816*F816)/SUMPRODUCT($F$4:$F$964,$O$4:$O$964)</f>
        <v>35932.98168364865</v>
      </c>
      <c r="Q816" s="36">
        <f>P816/F816</f>
        <v>44.361705782282286</v>
      </c>
      <c r="R816" s="15">
        <f>(0.3*IF(H816&lt;=$H$968,H816*F816,$H$968*F816)+0.3*IF(J816&lt;=$J$968,J816*F816,$J$968*F816)+0.3*IF(L816&lt;$L$968,L816*F816,$L$968*F816)+0.1*IF(N816&lt;$N$968,N816*F816,$N$968*F816))/F816</f>
        <v>9.4567901234567917E-2</v>
      </c>
      <c r="S816" s="37">
        <f>43000000*(R816*F816)/SUMPRODUCT($R$4:$R$964,$F$4:$F$964)</f>
        <v>36917.398725287334</v>
      </c>
      <c r="T816" s="38">
        <f>S816/F816</f>
        <v>45.577035463317699</v>
      </c>
      <c r="U816" s="38">
        <f>43000000*F816/SUM($F$4:$F$964)</f>
        <v>80256.230054034124</v>
      </c>
      <c r="V816" s="38">
        <f t="shared" si="37"/>
        <v>43338.83132874679</v>
      </c>
      <c r="W816" s="38">
        <f t="shared" si="38"/>
        <v>53.504730035490127</v>
      </c>
    </row>
    <row r="817" spans="1:23" x14ac:dyDescent="0.25">
      <c r="A817" s="7" t="s">
        <v>1657</v>
      </c>
      <c r="B817" s="7" t="s">
        <v>1499</v>
      </c>
      <c r="C817" s="7" t="s">
        <v>44</v>
      </c>
      <c r="D817" s="8">
        <v>3500</v>
      </c>
      <c r="E817" s="8" t="s">
        <v>380</v>
      </c>
      <c r="F817" s="9">
        <v>942</v>
      </c>
      <c r="G817" s="9">
        <v>64</v>
      </c>
      <c r="H817" s="10">
        <f t="shared" si="36"/>
        <v>6.7940552016985137E-2</v>
      </c>
      <c r="I817" s="9">
        <v>139</v>
      </c>
      <c r="J817" s="10">
        <f>I817/F817</f>
        <v>0.14755838641188959</v>
      </c>
      <c r="K817" s="11">
        <v>38</v>
      </c>
      <c r="L817" s="12">
        <f>K817/F817</f>
        <v>4.0339702760084924E-2</v>
      </c>
      <c r="M817" s="9">
        <v>167</v>
      </c>
      <c r="N817" s="16">
        <f>M817/F817</f>
        <v>0.17728237791932058</v>
      </c>
      <c r="O817" s="15">
        <f>(G817+I817+K817)*0.3/F817+M817*0.1/F817</f>
        <v>9.447983014861995E-2</v>
      </c>
      <c r="P817" s="36">
        <f>43000000*(O817*F817)/SUMPRODUCT($F$4:$F$964,$O$4:$O$964)</f>
        <v>41749.809005805873</v>
      </c>
      <c r="Q817" s="36">
        <f>P817/F817</f>
        <v>44.320391725908571</v>
      </c>
      <c r="R817" s="15">
        <f>(0.3*IF(H817&lt;=$H$968,H817*F817,$H$968*F817)+0.3*IF(J817&lt;=$J$968,J817*F817,$J$968*F817)+0.3*IF(L817&lt;$L$968,L817*F817,$L$968*F817)+0.1*IF(N817&lt;$N$968,N817*F817,$N$968*F817))/F817</f>
        <v>9.4479830148619964E-2</v>
      </c>
      <c r="S817" s="37">
        <f>43000000*(R817*F817)/SUMPRODUCT($R$4:$R$964,$F$4:$F$964)</f>
        <v>42893.583375333845</v>
      </c>
      <c r="T817" s="38">
        <f>S817/F817</f>
        <v>45.534589570418092</v>
      </c>
      <c r="U817" s="38">
        <f>43000000*F817/SUM($F$4:$F$964)</f>
        <v>93335.023099876722</v>
      </c>
      <c r="V817" s="38">
        <f t="shared" si="37"/>
        <v>50441.439724542877</v>
      </c>
      <c r="W817" s="38">
        <f t="shared" si="38"/>
        <v>53.547175928389734</v>
      </c>
    </row>
    <row r="818" spans="1:23" x14ac:dyDescent="0.25">
      <c r="A818" s="7" t="s">
        <v>1658</v>
      </c>
      <c r="B818" s="7" t="s">
        <v>1265</v>
      </c>
      <c r="C818" s="7" t="s">
        <v>100</v>
      </c>
      <c r="D818" s="8">
        <v>3700</v>
      </c>
      <c r="E818" s="8" t="s">
        <v>565</v>
      </c>
      <c r="F818" s="9">
        <v>656</v>
      </c>
      <c r="G818" s="9">
        <v>61</v>
      </c>
      <c r="H818" s="10">
        <f t="shared" si="36"/>
        <v>9.298780487804878E-2</v>
      </c>
      <c r="I818" s="9">
        <v>79</v>
      </c>
      <c r="J818" s="10">
        <f>I818/F818</f>
        <v>0.12042682926829268</v>
      </c>
      <c r="K818" s="11">
        <v>52</v>
      </c>
      <c r="L818" s="12">
        <f>K818/F818</f>
        <v>7.926829268292683E-2</v>
      </c>
      <c r="M818" s="9">
        <v>43</v>
      </c>
      <c r="N818" s="16">
        <f>M818/F818</f>
        <v>6.5548780487804881E-2</v>
      </c>
      <c r="O818" s="15">
        <f>(G818+I818+K818)*0.3/F818+M818*0.1/F818</f>
        <v>9.4359756097560976E-2</v>
      </c>
      <c r="P818" s="36">
        <f>43000000*(O818*F818)/SUMPRODUCT($F$4:$F$964,$O$4:$O$964)</f>
        <v>29037.226713026783</v>
      </c>
      <c r="Q818" s="36">
        <f>P818/F818</f>
        <v>44.264065111321315</v>
      </c>
      <c r="R818" s="15">
        <f>(0.3*IF(H818&lt;=$H$968,H818*F818,$H$968*F818)+0.3*IF(J818&lt;=$J$968,J818*F818,$J$968*F818)+0.3*IF(L818&lt;$L$968,L818*F818,$L$968*F818)+0.1*IF(N818&lt;$N$968,N818*F818,$N$968*F818))/F818</f>
        <v>9.4359756097560976E-2</v>
      </c>
      <c r="S818" s="37">
        <f>43000000*(R818*F818)/SUMPRODUCT($R$4:$R$964,$F$4:$F$964)</f>
        <v>29832.728212732189</v>
      </c>
      <c r="T818" s="38">
        <f>S818/F818</f>
        <v>45.476719836481998</v>
      </c>
      <c r="U818" s="38">
        <f>43000000*F818/SUM($F$4:$F$964)</f>
        <v>64997.638167217759</v>
      </c>
      <c r="V818" s="38">
        <f t="shared" si="37"/>
        <v>35164.909954485571</v>
      </c>
      <c r="W818" s="38">
        <f t="shared" si="38"/>
        <v>53.605045662325828</v>
      </c>
    </row>
    <row r="819" spans="1:23" x14ac:dyDescent="0.25">
      <c r="A819" s="7" t="s">
        <v>1659</v>
      </c>
      <c r="B819" s="7" t="s">
        <v>1606</v>
      </c>
      <c r="C819" s="7" t="s">
        <v>664</v>
      </c>
      <c r="D819" s="8">
        <v>9990</v>
      </c>
      <c r="E819" s="8" t="s">
        <v>965</v>
      </c>
      <c r="F819" s="9">
        <v>430</v>
      </c>
      <c r="G819" s="9">
        <v>43</v>
      </c>
      <c r="H819" s="10">
        <f t="shared" si="36"/>
        <v>0.1</v>
      </c>
      <c r="I819" s="9">
        <v>70</v>
      </c>
      <c r="J819" s="10">
        <f>I819/F819</f>
        <v>0.16279069767441862</v>
      </c>
      <c r="K819" s="11">
        <v>4</v>
      </c>
      <c r="L819" s="12">
        <f>K819/F819</f>
        <v>9.3023255813953487E-3</v>
      </c>
      <c r="M819" s="9">
        <v>53</v>
      </c>
      <c r="N819" s="16">
        <f>M819/F819</f>
        <v>0.12325581395348838</v>
      </c>
      <c r="O819" s="15">
        <f>(G819+I819+K819)*0.3/F819+M819*0.1/F819</f>
        <v>9.3953488372093025E-2</v>
      </c>
      <c r="P819" s="36">
        <f>43000000*(O819*F819)/SUMPRODUCT($F$4:$F$964,$O$4:$O$964)</f>
        <v>18951.59869477031</v>
      </c>
      <c r="Q819" s="36">
        <f>P819/F819</f>
        <v>44.073485336675141</v>
      </c>
      <c r="R819" s="15">
        <f>(0.3*IF(H819&lt;=$H$968,H819*F819,$H$968*F819)+0.3*IF(J819&lt;=$J$968,J819*F819,$J$968*F819)+0.3*IF(L819&lt;$L$968,L819*F819,$L$968*F819)+0.1*IF(N819&lt;$N$968,N819*F819,$N$968*F819))/F819</f>
        <v>9.3953488372093039E-2</v>
      </c>
      <c r="S819" s="37">
        <f>43000000*(R819*F819)/SUMPRODUCT($R$4:$R$964,$F$4:$F$964)</f>
        <v>19470.795150151545</v>
      </c>
      <c r="T819" s="38">
        <f>S819/F819</f>
        <v>45.280918953840803</v>
      </c>
      <c r="U819" s="38">
        <f>43000000*F819/SUM($F$4:$F$964)</f>
        <v>42605.159164487253</v>
      </c>
      <c r="V819" s="38">
        <f t="shared" si="37"/>
        <v>23134.364014335708</v>
      </c>
      <c r="W819" s="38">
        <f t="shared" si="38"/>
        <v>53.800846544967023</v>
      </c>
    </row>
    <row r="820" spans="1:23" x14ac:dyDescent="0.25">
      <c r="A820" s="7" t="s">
        <v>1660</v>
      </c>
      <c r="B820" s="7" t="s">
        <v>1603</v>
      </c>
      <c r="C820" s="7" t="s">
        <v>530</v>
      </c>
      <c r="D820" s="8">
        <v>2650</v>
      </c>
      <c r="E820" s="8" t="s">
        <v>292</v>
      </c>
      <c r="F820" s="9">
        <v>724</v>
      </c>
      <c r="G820" s="9">
        <v>26</v>
      </c>
      <c r="H820" s="10">
        <f t="shared" si="36"/>
        <v>3.591160220994475E-2</v>
      </c>
      <c r="I820" s="9">
        <v>64</v>
      </c>
      <c r="J820" s="10">
        <f>I820/F820</f>
        <v>8.8397790055248615E-2</v>
      </c>
      <c r="K820" s="11">
        <v>58</v>
      </c>
      <c r="L820" s="12">
        <f>K820/F820</f>
        <v>8.0110497237569064E-2</v>
      </c>
      <c r="M820" s="9">
        <v>236</v>
      </c>
      <c r="N820" s="16">
        <f>M820/F820</f>
        <v>0.32596685082872928</v>
      </c>
      <c r="O820" s="15">
        <f>(G820+I820+K820)*0.3/F820+M820*0.1/F820</f>
        <v>9.3922651933701667E-2</v>
      </c>
      <c r="P820" s="36">
        <f>43000000*(O820*F820)/SUMPRODUCT($F$4:$F$964,$O$4:$O$964)</f>
        <v>31898.730476346067</v>
      </c>
      <c r="Q820" s="36">
        <f>P820/F820</f>
        <v>44.059019994953132</v>
      </c>
      <c r="R820" s="15">
        <f>(0.3*IF(H820&lt;=$H$968,H820*F820,$H$968*F820)+0.3*IF(J820&lt;=$J$968,J820*F820,$J$968*F820)+0.3*IF(L820&lt;$L$968,L820*F820,$L$968*F820)+0.1*IF(N820&lt;$N$968,N820*F820,$N$968*F820))/F820</f>
        <v>9.3922651933701654E-2</v>
      </c>
      <c r="S820" s="37">
        <f>43000000*(R820*F820)/SUMPRODUCT($R$4:$R$964,$F$4:$F$964)</f>
        <v>32772.625500255075</v>
      </c>
      <c r="T820" s="38">
        <f>S820/F820</f>
        <v>45.266057320794303</v>
      </c>
      <c r="U820" s="38">
        <f>43000000*F820/SUM($F$4:$F$964)</f>
        <v>71735.19822113667</v>
      </c>
      <c r="V820" s="38">
        <f t="shared" si="37"/>
        <v>38962.572720881595</v>
      </c>
      <c r="W820" s="38">
        <f t="shared" si="38"/>
        <v>53.815708178013523</v>
      </c>
    </row>
    <row r="821" spans="1:23" x14ac:dyDescent="0.25">
      <c r="A821" s="7" t="s">
        <v>1661</v>
      </c>
      <c r="B821" s="7" t="s">
        <v>1662</v>
      </c>
      <c r="C821" s="7" t="s">
        <v>79</v>
      </c>
      <c r="D821" s="8">
        <v>2530</v>
      </c>
      <c r="E821" s="8" t="s">
        <v>1663</v>
      </c>
      <c r="F821" s="9">
        <v>128</v>
      </c>
      <c r="G821" s="9">
        <v>8</v>
      </c>
      <c r="H821" s="10">
        <f t="shared" si="36"/>
        <v>6.25E-2</v>
      </c>
      <c r="I821" s="9">
        <v>26</v>
      </c>
      <c r="J821" s="10">
        <f>I821/F821</f>
        <v>0.203125</v>
      </c>
      <c r="K821" s="11">
        <v>3</v>
      </c>
      <c r="L821" s="12">
        <f>K821/F821</f>
        <v>2.34375E-2</v>
      </c>
      <c r="M821" s="9">
        <v>9</v>
      </c>
      <c r="N821" s="16">
        <f>M821/F821</f>
        <v>7.03125E-2</v>
      </c>
      <c r="O821" s="15">
        <f>(G821+I821+K821)*0.3/F821+M821*0.1/F821</f>
        <v>9.375E-2</v>
      </c>
      <c r="P821" s="36">
        <f>43000000*(O821*F821)/SUMPRODUCT($F$4:$F$964,$O$4:$O$964)</f>
        <v>5629.1877311198932</v>
      </c>
      <c r="Q821" s="36">
        <f>P821/F821</f>
        <v>43.978029149374166</v>
      </c>
      <c r="R821" s="15">
        <f>(0.3*IF(H821&lt;=$H$968,H821*F821,$H$968*F821)+0.3*IF(J821&lt;=$J$968,J821*F821,$J$968*F821)+0.3*IF(L821&lt;$L$968,L821*F821,$L$968*F821)+0.1*IF(N821&lt;$N$968,N821*F821,$N$968*F821))/F821</f>
        <v>9.375E-2</v>
      </c>
      <c r="S821" s="37">
        <f>43000000*(R821*F821)/SUMPRODUCT($R$4:$R$964,$F$4:$F$964)</f>
        <v>5783.4045000450124</v>
      </c>
      <c r="T821" s="38">
        <f>S821/F821</f>
        <v>45.182847656601659</v>
      </c>
      <c r="U821" s="38">
        <f>43000000*F821/SUM($F$4:$F$964)</f>
        <v>12682.465983847367</v>
      </c>
      <c r="V821" s="38">
        <f t="shared" si="37"/>
        <v>6899.0614838023548</v>
      </c>
      <c r="W821" s="38">
        <f t="shared" si="38"/>
        <v>53.898917842206167</v>
      </c>
    </row>
    <row r="822" spans="1:23" x14ac:dyDescent="0.25">
      <c r="A822" s="7" t="s">
        <v>1664</v>
      </c>
      <c r="B822" s="7" t="s">
        <v>1665</v>
      </c>
      <c r="C822" s="7" t="s">
        <v>62</v>
      </c>
      <c r="D822" s="8">
        <v>8760</v>
      </c>
      <c r="E822" s="8" t="s">
        <v>1666</v>
      </c>
      <c r="F822" s="9">
        <v>192</v>
      </c>
      <c r="G822" s="9">
        <v>26</v>
      </c>
      <c r="H822" s="10">
        <f t="shared" si="36"/>
        <v>0.13541666666666666</v>
      </c>
      <c r="I822" s="9">
        <v>26</v>
      </c>
      <c r="J822" s="10">
        <f>I822/F822</f>
        <v>0.13541666666666666</v>
      </c>
      <c r="K822" s="11">
        <v>1</v>
      </c>
      <c r="L822" s="12">
        <f>K822/F822</f>
        <v>5.208333333333333E-3</v>
      </c>
      <c r="M822" s="9">
        <v>21</v>
      </c>
      <c r="N822" s="16">
        <f>M822/F822</f>
        <v>0.109375</v>
      </c>
      <c r="O822" s="15">
        <f>(G822+I822+K822)*0.3/F822+M822*0.1/F822</f>
        <v>9.375E-2</v>
      </c>
      <c r="P822" s="36">
        <f>43000000*(O822*F822)/SUMPRODUCT($F$4:$F$964,$O$4:$O$964)</f>
        <v>8443.7815966798407</v>
      </c>
      <c r="Q822" s="36">
        <f>P822/F822</f>
        <v>43.978029149374173</v>
      </c>
      <c r="R822" s="15">
        <f>(0.3*IF(H822&lt;=$H$968,H822*F822,$H$968*F822)+0.3*IF(J822&lt;=$J$968,J822*F822,$J$968*F822)+0.3*IF(L822&lt;$L$968,L822*F822,$L$968*F822)+0.1*IF(N822&lt;$N$968,N822*F822,$N$968*F822))/F822</f>
        <v>9.375E-2</v>
      </c>
      <c r="S822" s="37">
        <f>43000000*(R822*F822)/SUMPRODUCT($R$4:$R$964,$F$4:$F$964)</f>
        <v>8675.1067500675181</v>
      </c>
      <c r="T822" s="38">
        <f>S822/F822</f>
        <v>45.182847656601659</v>
      </c>
      <c r="U822" s="38">
        <f>43000000*F822/SUM($F$4:$F$964)</f>
        <v>19023.698975771051</v>
      </c>
      <c r="V822" s="38">
        <f t="shared" si="37"/>
        <v>10348.592225703533</v>
      </c>
      <c r="W822" s="38">
        <f t="shared" si="38"/>
        <v>53.898917842206167</v>
      </c>
    </row>
    <row r="823" spans="1:23" x14ac:dyDescent="0.25">
      <c r="A823" s="7" t="s">
        <v>1667</v>
      </c>
      <c r="B823" s="7" t="s">
        <v>1668</v>
      </c>
      <c r="C823" s="7" t="s">
        <v>33</v>
      </c>
      <c r="D823" s="8">
        <v>8200</v>
      </c>
      <c r="E823" s="8" t="s">
        <v>659</v>
      </c>
      <c r="F823" s="9">
        <v>91</v>
      </c>
      <c r="G823" s="9">
        <v>8</v>
      </c>
      <c r="H823" s="10">
        <f t="shared" si="36"/>
        <v>8.7912087912087919E-2</v>
      </c>
      <c r="I823" s="9">
        <v>14</v>
      </c>
      <c r="J823" s="10">
        <f>I823/F823</f>
        <v>0.15384615384615385</v>
      </c>
      <c r="K823" s="11">
        <v>4</v>
      </c>
      <c r="L823" s="12">
        <f>K823/F823</f>
        <v>4.3956043956043959E-2</v>
      </c>
      <c r="M823" s="9">
        <v>7</v>
      </c>
      <c r="N823" s="16">
        <f>M823/F823</f>
        <v>7.6923076923076927E-2</v>
      </c>
      <c r="O823" s="15">
        <f>(G823+I823+K823)*0.3/F823+M823*0.1/F823</f>
        <v>9.3406593406593408E-2</v>
      </c>
      <c r="P823" s="36">
        <f>43000000*(O823*F823)/SUMPRODUCT($F$4:$F$964,$O$4:$O$964)</f>
        <v>3987.3413095432579</v>
      </c>
      <c r="Q823" s="36">
        <f>P823/F823</f>
        <v>43.816937467508332</v>
      </c>
      <c r="R823" s="15">
        <f>(0.3*IF(H823&lt;=$H$968,H823*F823,$H$968*F823)+0.3*IF(J823&lt;=$J$968,J823*F823,$J$968*F823)+0.3*IF(L823&lt;$L$968,L823*F823,$L$968*F823)+0.1*IF(N823&lt;$N$968,N823*F823,$N$968*F823))/F823</f>
        <v>9.3406593406593408E-2</v>
      </c>
      <c r="S823" s="37">
        <f>43000000*(R823*F823)/SUMPRODUCT($R$4:$R$964,$F$4:$F$964)</f>
        <v>4096.5781875318844</v>
      </c>
      <c r="T823" s="38">
        <f>S823/F823</f>
        <v>45.0173427201306</v>
      </c>
      <c r="U823" s="38">
        <f>43000000*F823/SUM($F$4:$F$964)</f>
        <v>9016.4406603914886</v>
      </c>
      <c r="V823" s="38">
        <f t="shared" si="37"/>
        <v>4919.8624728596042</v>
      </c>
      <c r="W823" s="38">
        <f t="shared" si="38"/>
        <v>54.064422778677226</v>
      </c>
    </row>
    <row r="824" spans="1:23" x14ac:dyDescent="0.25">
      <c r="A824" s="7" t="s">
        <v>1669</v>
      </c>
      <c r="B824" s="7" t="s">
        <v>1670</v>
      </c>
      <c r="C824" s="7" t="s">
        <v>255</v>
      </c>
      <c r="D824" s="8">
        <v>3440</v>
      </c>
      <c r="E824" s="8" t="s">
        <v>1615</v>
      </c>
      <c r="F824" s="9">
        <v>236</v>
      </c>
      <c r="G824" s="9">
        <v>19</v>
      </c>
      <c r="H824" s="10">
        <f t="shared" si="36"/>
        <v>8.050847457627118E-2</v>
      </c>
      <c r="I824" s="9">
        <v>42</v>
      </c>
      <c r="J824" s="10">
        <f>I824/F824</f>
        <v>0.17796610169491525</v>
      </c>
      <c r="K824" s="11">
        <v>5</v>
      </c>
      <c r="L824" s="12">
        <f>K824/F824</f>
        <v>2.1186440677966101E-2</v>
      </c>
      <c r="M824" s="9">
        <v>22</v>
      </c>
      <c r="N824" s="16">
        <f>M824/F824</f>
        <v>9.3220338983050849E-2</v>
      </c>
      <c r="O824" s="15">
        <f>(G824+I824+K824)*0.3/F824+M824*0.1/F824</f>
        <v>9.3220338983050863E-2</v>
      </c>
      <c r="P824" s="36">
        <f>43000000*(O824*F824)/SUMPRODUCT($F$4:$F$964,$O$4:$O$964)</f>
        <v>10320.17750705314</v>
      </c>
      <c r="Q824" s="36">
        <f>P824/F824</f>
        <v>43.729565707852288</v>
      </c>
      <c r="R824" s="15">
        <f>(0.3*IF(H824&lt;=$H$968,H824*F824,$H$968*F824)+0.3*IF(J824&lt;=$J$968,J824*F824,$J$968*F824)+0.3*IF(L824&lt;$L$968,L824*F824,$L$968*F824)+0.1*IF(N824&lt;$N$968,N824*F824,$N$968*F824))/F824</f>
        <v>9.3220338983050849E-2</v>
      </c>
      <c r="S824" s="37">
        <f>43000000*(R824*F824)/SUMPRODUCT($R$4:$R$964,$F$4:$F$964)</f>
        <v>10602.908250082522</v>
      </c>
      <c r="T824" s="38">
        <f>S824/F824</f>
        <v>44.927577330858149</v>
      </c>
      <c r="U824" s="38">
        <f>43000000*F824/SUM($F$4:$F$964)</f>
        <v>23383.296657718583</v>
      </c>
      <c r="V824" s="38">
        <f t="shared" si="37"/>
        <v>12780.388407636061</v>
      </c>
      <c r="W824" s="38">
        <f t="shared" si="38"/>
        <v>54.154188167949677</v>
      </c>
    </row>
    <row r="825" spans="1:23" x14ac:dyDescent="0.25">
      <c r="A825" s="7" t="s">
        <v>1671</v>
      </c>
      <c r="B825" s="7" t="s">
        <v>1104</v>
      </c>
      <c r="C825" s="7" t="s">
        <v>105</v>
      </c>
      <c r="D825" s="8">
        <v>3960</v>
      </c>
      <c r="E825" s="8" t="s">
        <v>338</v>
      </c>
      <c r="F825" s="9">
        <v>464</v>
      </c>
      <c r="G825" s="9">
        <v>44</v>
      </c>
      <c r="H825" s="10">
        <f t="shared" si="36"/>
        <v>9.4827586206896547E-2</v>
      </c>
      <c r="I825" s="9">
        <v>94</v>
      </c>
      <c r="J825" s="10">
        <f>I825/F825</f>
        <v>0.20258620689655171</v>
      </c>
      <c r="K825" s="11">
        <v>4</v>
      </c>
      <c r="L825" s="12">
        <f>K825/F825</f>
        <v>8.6206896551724137E-3</v>
      </c>
      <c r="M825" s="9">
        <v>5</v>
      </c>
      <c r="N825" s="16">
        <f>M825/F825</f>
        <v>1.0775862068965518E-2</v>
      </c>
      <c r="O825" s="15">
        <f>(G825+I825+K825)*0.3/F825+M825*0.1/F825</f>
        <v>9.2887931034482757E-2</v>
      </c>
      <c r="P825" s="36">
        <f>43000000*(O825*F825)/SUMPRODUCT($F$4:$F$964,$O$4:$O$964)</f>
        <v>20218.165934272285</v>
      </c>
      <c r="Q825" s="36">
        <f>P825/F825</f>
        <v>43.573633479035095</v>
      </c>
      <c r="R825" s="15">
        <f>(0.3*IF(H825&lt;=$H$968,H825*F825,$H$968*F825)+0.3*IF(J825&lt;=$J$968,J825*F825,$J$968*F825)+0.3*IF(L825&lt;$L$968,L825*F825,$L$968*F825)+0.1*IF(N825&lt;$N$968,N825*F825,$N$968*F825))/F825</f>
        <v>9.2887931034482757E-2</v>
      </c>
      <c r="S825" s="37">
        <f>43000000*(R825*F825)/SUMPRODUCT($R$4:$R$964,$F$4:$F$964)</f>
        <v>20772.06116266167</v>
      </c>
      <c r="T825" s="38">
        <f>S825/F825</f>
        <v>44.767373195391528</v>
      </c>
      <c r="U825" s="38">
        <f>43000000*F825/SUM($F$4:$F$964)</f>
        <v>45973.939191446712</v>
      </c>
      <c r="V825" s="38">
        <f t="shared" si="37"/>
        <v>25201.878028785042</v>
      </c>
      <c r="W825" s="38">
        <f t="shared" si="38"/>
        <v>54.314392303416298</v>
      </c>
    </row>
    <row r="826" spans="1:23" x14ac:dyDescent="0.25">
      <c r="A826" s="7" t="s">
        <v>1672</v>
      </c>
      <c r="B826" s="7" t="s">
        <v>541</v>
      </c>
      <c r="C826" s="7" t="s">
        <v>995</v>
      </c>
      <c r="D826" s="8">
        <v>3980</v>
      </c>
      <c r="E826" s="8" t="s">
        <v>647</v>
      </c>
      <c r="F826" s="9">
        <v>468</v>
      </c>
      <c r="G826" s="9">
        <v>55</v>
      </c>
      <c r="H826" s="10">
        <f t="shared" si="36"/>
        <v>0.11752136752136752</v>
      </c>
      <c r="I826" s="9">
        <v>79</v>
      </c>
      <c r="J826" s="10">
        <f>I826/F826</f>
        <v>0.16880341880341881</v>
      </c>
      <c r="K826" s="11">
        <v>10</v>
      </c>
      <c r="L826" s="12">
        <f>K826/F826</f>
        <v>2.1367521367521368E-2</v>
      </c>
      <c r="M826" s="9">
        <v>2</v>
      </c>
      <c r="N826" s="16">
        <f>M826/F826</f>
        <v>4.2735042735042739E-3</v>
      </c>
      <c r="O826" s="15">
        <f>(G826+I826+K826)*0.3/F826+M826*0.1/F826</f>
        <v>9.2735042735042725E-2</v>
      </c>
      <c r="P826" s="36">
        <f>43000000*(O826*F826)/SUMPRODUCT($F$4:$F$964,$O$4:$O$964)</f>
        <v>20358.895627550282</v>
      </c>
      <c r="Q826" s="36">
        <f>P826/F826</f>
        <v>43.501913734081803</v>
      </c>
      <c r="R826" s="15">
        <f>(0.3*IF(H826&lt;=$H$968,H826*F826,$H$968*F826)+0.3*IF(J826&lt;=$J$968,J826*F826,$J$968*F826)+0.3*IF(L826&lt;$L$968,L826*F826,$L$968*F826)+0.1*IF(N826&lt;$N$968,N826*F826,$N$968*F826))/F826</f>
        <v>9.2735042735042753E-2</v>
      </c>
      <c r="S826" s="37">
        <f>43000000*(R826*F826)/SUMPRODUCT($R$4:$R$964,$F$4:$F$964)</f>
        <v>20916.646275162799</v>
      </c>
      <c r="T826" s="38">
        <f>S826/F826</f>
        <v>44.69368862214273</v>
      </c>
      <c r="U826" s="38">
        <f>43000000*F826/SUM($F$4:$F$964)</f>
        <v>46370.266253441936</v>
      </c>
      <c r="V826" s="38">
        <f t="shared" si="37"/>
        <v>25453.619978279137</v>
      </c>
      <c r="W826" s="38">
        <f t="shared" si="38"/>
        <v>54.388076876665096</v>
      </c>
    </row>
    <row r="827" spans="1:23" x14ac:dyDescent="0.25">
      <c r="A827" s="7" t="s">
        <v>1673</v>
      </c>
      <c r="B827" s="7" t="s">
        <v>1674</v>
      </c>
      <c r="C827" s="7" t="s">
        <v>47</v>
      </c>
      <c r="D827" s="8">
        <v>8300</v>
      </c>
      <c r="E827" s="8" t="s">
        <v>364</v>
      </c>
      <c r="F827" s="9">
        <v>258</v>
      </c>
      <c r="G827" s="9">
        <v>21</v>
      </c>
      <c r="H827" s="10">
        <f t="shared" si="36"/>
        <v>8.1395348837209308E-2</v>
      </c>
      <c r="I827" s="9">
        <v>35</v>
      </c>
      <c r="J827" s="10">
        <f>I827/F827</f>
        <v>0.13565891472868216</v>
      </c>
      <c r="K827" s="11">
        <v>12</v>
      </c>
      <c r="L827" s="12">
        <f>K827/F827</f>
        <v>4.6511627906976744E-2</v>
      </c>
      <c r="M827" s="9">
        <v>33</v>
      </c>
      <c r="N827" s="16">
        <f>M827/F827</f>
        <v>0.12790697674418605</v>
      </c>
      <c r="O827" s="15">
        <f>(G827+I827+K827)*0.3/F827+M827*0.1/F827</f>
        <v>9.1860465116279072E-2</v>
      </c>
      <c r="P827" s="36">
        <f>43000000*(O827*F827)/SUMPRODUCT($F$4:$F$964,$O$4:$O$964)</f>
        <v>11117.645768961789</v>
      </c>
      <c r="Q827" s="36">
        <f>P827/F827</f>
        <v>43.091650267293758</v>
      </c>
      <c r="R827" s="15">
        <f>(0.3*IF(H827&lt;=$H$968,H827*F827,$H$968*F827)+0.3*IF(J827&lt;=$J$968,J827*F827,$J$968*F827)+0.3*IF(L827&lt;$L$968,L827*F827,$L$968*F827)+0.1*IF(N827&lt;$N$968,N827*F827,$N$968*F827))/F827</f>
        <v>9.1860465116279072E-2</v>
      </c>
      <c r="S827" s="37">
        <f>43000000*(R827*F827)/SUMPRODUCT($R$4:$R$964,$F$4:$F$964)</f>
        <v>11422.2238875889</v>
      </c>
      <c r="T827" s="38">
        <f>S827/F827</f>
        <v>44.272185610809686</v>
      </c>
      <c r="U827" s="38">
        <f>43000000*F827/SUM($F$4:$F$964)</f>
        <v>25563.09549869235</v>
      </c>
      <c r="V827" s="38">
        <f t="shared" si="37"/>
        <v>14140.87161110345</v>
      </c>
      <c r="W827" s="38">
        <f t="shared" si="38"/>
        <v>54.80957988799814</v>
      </c>
    </row>
    <row r="828" spans="1:23" x14ac:dyDescent="0.25">
      <c r="A828" s="7" t="s">
        <v>1675</v>
      </c>
      <c r="B828" s="7" t="s">
        <v>541</v>
      </c>
      <c r="C828" s="7" t="s">
        <v>496</v>
      </c>
      <c r="D828" s="8">
        <v>3150</v>
      </c>
      <c r="E828" s="8" t="s">
        <v>1343</v>
      </c>
      <c r="F828" s="9">
        <v>833</v>
      </c>
      <c r="G828" s="9">
        <v>86</v>
      </c>
      <c r="H828" s="10">
        <f t="shared" si="36"/>
        <v>0.10324129651860744</v>
      </c>
      <c r="I828" s="9">
        <v>113</v>
      </c>
      <c r="J828" s="10">
        <f>I828/F828</f>
        <v>0.13565426170468187</v>
      </c>
      <c r="K828" s="11">
        <v>31</v>
      </c>
      <c r="L828" s="12">
        <f>K828/F828</f>
        <v>3.721488595438175E-2</v>
      </c>
      <c r="M828" s="9">
        <v>75</v>
      </c>
      <c r="N828" s="16">
        <f>M828/F828</f>
        <v>9.003601440576231E-2</v>
      </c>
      <c r="O828" s="15">
        <f>(G828+I828+K828)*0.3/F828+M828*0.1/F828</f>
        <v>9.1836734693877542E-2</v>
      </c>
      <c r="P828" s="36">
        <f>43000000*(O828*F828)/SUMPRODUCT($F$4:$F$964,$O$4:$O$964)</f>
        <v>35886.071785889319</v>
      </c>
      <c r="Q828" s="36">
        <f>P828/F828</f>
        <v>43.080518350407345</v>
      </c>
      <c r="R828" s="15">
        <f>(0.3*IF(H828&lt;=$H$968,H828*F828,$H$968*F828)+0.3*IF(J828&lt;=$J$968,J828*F828,$J$968*F828)+0.3*IF(L828&lt;$L$968,L828*F828,$L$968*F828)+0.1*IF(N828&lt;$N$968,N828*F828,$N$968*F828))/F828</f>
        <v>9.1836734693877556E-2</v>
      </c>
      <c r="S828" s="37">
        <f>43000000*(R828*F828)/SUMPRODUCT($R$4:$R$964,$F$4:$F$964)</f>
        <v>36869.203687786954</v>
      </c>
      <c r="T828" s="38">
        <f>S828/F828</f>
        <v>44.260748724834279</v>
      </c>
      <c r="U828" s="38">
        <f>43000000*F828/SUM($F$4:$F$964)</f>
        <v>82535.110660506703</v>
      </c>
      <c r="V828" s="38">
        <f t="shared" si="37"/>
        <v>45665.906972719749</v>
      </c>
      <c r="W828" s="38">
        <f t="shared" si="38"/>
        <v>54.821016773973547</v>
      </c>
    </row>
    <row r="829" spans="1:23" x14ac:dyDescent="0.25">
      <c r="A829" s="7" t="s">
        <v>1676</v>
      </c>
      <c r="B829" s="7" t="s">
        <v>1371</v>
      </c>
      <c r="C829" s="7" t="s">
        <v>1372</v>
      </c>
      <c r="D829" s="8">
        <v>3001</v>
      </c>
      <c r="E829" s="8" t="s">
        <v>479</v>
      </c>
      <c r="F829" s="9">
        <v>134</v>
      </c>
      <c r="G829" s="9">
        <v>5</v>
      </c>
      <c r="H829" s="10">
        <f t="shared" si="36"/>
        <v>3.7313432835820892E-2</v>
      </c>
      <c r="I829" s="9">
        <v>21</v>
      </c>
      <c r="J829" s="10">
        <f>I829/F829</f>
        <v>0.15671641791044777</v>
      </c>
      <c r="K829" s="11">
        <v>9</v>
      </c>
      <c r="L829" s="12">
        <f>K829/F829</f>
        <v>6.7164179104477612E-2</v>
      </c>
      <c r="M829" s="9">
        <v>18</v>
      </c>
      <c r="N829" s="16">
        <f>M829/F829</f>
        <v>0.13432835820895522</v>
      </c>
      <c r="O829" s="15">
        <f>(G829+I829+K829)*0.3/F829+M829*0.1/F829</f>
        <v>9.1791044776119407E-2</v>
      </c>
      <c r="P829" s="36">
        <f>43000000*(O829*F829)/SUMPRODUCT($F$4:$F$964,$O$4:$O$964)</f>
        <v>5769.9174243978914</v>
      </c>
      <c r="Q829" s="36">
        <f>P829/F829</f>
        <v>43.059085256700683</v>
      </c>
      <c r="R829" s="15">
        <f>(0.3*IF(H829&lt;=$H$968,H829*F829,$H$968*F829)+0.3*IF(J829&lt;=$J$968,J829*F829,$J$968*F829)+0.3*IF(L829&lt;$L$968,L829*F829,$L$968*F829)+0.1*IF(N829&lt;$N$968,N829*F829,$N$968*F829))/F829</f>
        <v>9.1791044776119407E-2</v>
      </c>
      <c r="S829" s="37">
        <f>43000000*(R829*F829)/SUMPRODUCT($R$4:$R$964,$F$4:$F$964)</f>
        <v>5927.9896125461382</v>
      </c>
      <c r="T829" s="38">
        <f>S829/F829</f>
        <v>44.238728451836856</v>
      </c>
      <c r="U829" s="38">
        <f>43000000*F829/SUM($F$4:$F$964)</f>
        <v>13276.956576840214</v>
      </c>
      <c r="V829" s="38">
        <f t="shared" si="37"/>
        <v>7348.9669642940753</v>
      </c>
      <c r="W829" s="38">
        <f t="shared" si="38"/>
        <v>54.84303704697097</v>
      </c>
    </row>
    <row r="830" spans="1:23" x14ac:dyDescent="0.25">
      <c r="A830" s="7" t="s">
        <v>1677</v>
      </c>
      <c r="B830" s="7" t="s">
        <v>1606</v>
      </c>
      <c r="C830" s="7" t="s">
        <v>255</v>
      </c>
      <c r="D830" s="8">
        <v>1785</v>
      </c>
      <c r="E830" s="8" t="s">
        <v>1413</v>
      </c>
      <c r="F830" s="9">
        <v>634</v>
      </c>
      <c r="G830" s="9">
        <v>59</v>
      </c>
      <c r="H830" s="10">
        <f t="shared" si="36"/>
        <v>9.3059936908517354E-2</v>
      </c>
      <c r="I830" s="9">
        <v>76</v>
      </c>
      <c r="J830" s="10">
        <f>I830/F830</f>
        <v>0.11987381703470032</v>
      </c>
      <c r="K830" s="11">
        <v>36</v>
      </c>
      <c r="L830" s="12">
        <f>K830/F830</f>
        <v>5.6782334384858045E-2</v>
      </c>
      <c r="M830" s="9">
        <v>68</v>
      </c>
      <c r="N830" s="16">
        <f>M830/F830</f>
        <v>0.10725552050473186</v>
      </c>
      <c r="O830" s="15">
        <f>(G830+I830+K830)*0.3/F830+M830*0.1/F830</f>
        <v>9.1640378548895896E-2</v>
      </c>
      <c r="P830" s="36">
        <f>43000000*(O830*F830)/SUMPRODUCT($F$4:$F$964,$O$4:$O$964)</f>
        <v>27254.650598172146</v>
      </c>
      <c r="Q830" s="36">
        <f>P830/F830</f>
        <v>42.988407883552277</v>
      </c>
      <c r="R830" s="15">
        <f>(0.3*IF(H830&lt;=$H$968,H830*F830,$H$968*F830)+0.3*IF(J830&lt;=$J$968,J830*F830,$J$968*F830)+0.3*IF(L830&lt;$L$968,L830*F830,$L$968*F830)+0.1*IF(N830&lt;$N$968,N830*F830,$N$968*F830))/F830</f>
        <v>9.1640378548895896E-2</v>
      </c>
      <c r="S830" s="37">
        <f>43000000*(R830*F830)/SUMPRODUCT($R$4:$R$964,$F$4:$F$964)</f>
        <v>28001.316787717929</v>
      </c>
      <c r="T830" s="38">
        <f>S830/F830</f>
        <v>44.166114807126071</v>
      </c>
      <c r="U830" s="38">
        <f>43000000*F830/SUM($F$4:$F$964)</f>
        <v>62817.839326243993</v>
      </c>
      <c r="V830" s="38">
        <f t="shared" si="37"/>
        <v>34816.522538526064</v>
      </c>
      <c r="W830" s="38">
        <f t="shared" si="38"/>
        <v>54.915650691681755</v>
      </c>
    </row>
    <row r="831" spans="1:23" x14ac:dyDescent="0.25">
      <c r="A831" s="7" t="s">
        <v>1678</v>
      </c>
      <c r="B831" s="7" t="s">
        <v>1679</v>
      </c>
      <c r="C831" s="7" t="s">
        <v>646</v>
      </c>
      <c r="D831" s="8">
        <v>2540</v>
      </c>
      <c r="E831" s="8" t="s">
        <v>1680</v>
      </c>
      <c r="F831" s="9">
        <v>618</v>
      </c>
      <c r="G831" s="9">
        <v>28</v>
      </c>
      <c r="H831" s="10">
        <f t="shared" si="36"/>
        <v>4.5307443365695796E-2</v>
      </c>
      <c r="I831" s="9">
        <v>60</v>
      </c>
      <c r="J831" s="10">
        <f>I831/F831</f>
        <v>9.7087378640776698E-2</v>
      </c>
      <c r="K831" s="11">
        <v>84</v>
      </c>
      <c r="L831" s="12">
        <f>K831/F831</f>
        <v>0.13592233009708737</v>
      </c>
      <c r="M831" s="9">
        <v>50</v>
      </c>
      <c r="N831" s="16">
        <f>M831/F831</f>
        <v>8.0906148867313912E-2</v>
      </c>
      <c r="O831" s="15">
        <f>(G831+I831+K831)*0.3/F831+M831*0.1/F831</f>
        <v>9.1585760517799361E-2</v>
      </c>
      <c r="P831" s="36">
        <f>43000000*(O831*F831)/SUMPRODUCT($F$4:$F$964,$O$4:$O$964)</f>
        <v>26551.00213178217</v>
      </c>
      <c r="Q831" s="36">
        <f>P831/F831</f>
        <v>42.962786621006749</v>
      </c>
      <c r="R831" s="15">
        <f>(0.3*IF(H831&lt;=$H$968,H831*F831,$H$968*F831)+0.3*IF(J831&lt;=$J$968,J831*F831,$J$968*F831)+0.3*IF(L831&lt;$L$968,L831*F831,$L$968*F831)+0.1*IF(N831&lt;$N$968,N831*F831,$N$968*F831))/F831</f>
        <v>9.1585760517799347E-2</v>
      </c>
      <c r="S831" s="37">
        <f>43000000*(R831*F831)/SUMPRODUCT($R$4:$R$964,$F$4:$F$964)</f>
        <v>27278.391225212305</v>
      </c>
      <c r="T831" s="38">
        <f>S831/F831</f>
        <v>44.139791626557127</v>
      </c>
      <c r="U831" s="38">
        <f>43000000*F831/SUM($F$4:$F$964)</f>
        <v>61232.531078263077</v>
      </c>
      <c r="V831" s="38">
        <f t="shared" si="37"/>
        <v>33954.139853050772</v>
      </c>
      <c r="W831" s="38">
        <f t="shared" si="38"/>
        <v>54.941973872250699</v>
      </c>
    </row>
    <row r="832" spans="1:23" x14ac:dyDescent="0.25">
      <c r="A832" s="7" t="s">
        <v>1681</v>
      </c>
      <c r="B832" s="7" t="s">
        <v>1584</v>
      </c>
      <c r="C832" s="7" t="s">
        <v>37</v>
      </c>
      <c r="D832" s="20">
        <v>9308</v>
      </c>
      <c r="E832" s="20" t="s">
        <v>303</v>
      </c>
      <c r="F832" s="9">
        <v>888</v>
      </c>
      <c r="G832" s="9">
        <v>85</v>
      </c>
      <c r="H832" s="10">
        <f t="shared" si="36"/>
        <v>9.5720720720720714E-2</v>
      </c>
      <c r="I832" s="9">
        <v>138</v>
      </c>
      <c r="J832" s="10">
        <f>I832/F832</f>
        <v>0.1554054054054054</v>
      </c>
      <c r="K832" s="11">
        <v>20</v>
      </c>
      <c r="L832" s="12">
        <f>K832/F832</f>
        <v>2.2522522522522521E-2</v>
      </c>
      <c r="M832" s="9">
        <v>84</v>
      </c>
      <c r="N832" s="16">
        <f>M832/F832</f>
        <v>9.45945945945946E-2</v>
      </c>
      <c r="O832" s="15">
        <f>(G832+I832+K832)*0.3/F832+M832*0.1/F832</f>
        <v>9.1554054054054049E-2</v>
      </c>
      <c r="P832" s="36">
        <f>43000000*(O832*F832)/SUMPRODUCT($F$4:$F$964,$O$4:$O$964)</f>
        <v>38137.746878337275</v>
      </c>
      <c r="Q832" s="36">
        <f>P832/F832</f>
        <v>42.947913151280716</v>
      </c>
      <c r="R832" s="15">
        <f>(0.3*IF(H832&lt;=$H$968,H832*F832,$H$968*F832)+0.3*IF(J832&lt;=$J$968,J832*F832,$J$968*F832)+0.3*IF(L832&lt;$L$968,L832*F832,$L$968*F832)+0.1*IF(N832&lt;$N$968,N832*F832,$N$968*F832))/F832</f>
        <v>9.1554054054054063E-2</v>
      </c>
      <c r="S832" s="37">
        <f>43000000*(R832*F832)/SUMPRODUCT($R$4:$R$964,$F$4:$F$964)</f>
        <v>39182.565487804968</v>
      </c>
      <c r="T832" s="38">
        <f>S832/F832</f>
        <v>44.124510684465051</v>
      </c>
      <c r="U832" s="38">
        <f>43000000*F832/SUM($F$4:$F$964)</f>
        <v>87984.607762941116</v>
      </c>
      <c r="V832" s="38">
        <f t="shared" si="37"/>
        <v>48802.042275136148</v>
      </c>
      <c r="W832" s="38">
        <f t="shared" si="38"/>
        <v>54.957254814342775</v>
      </c>
    </row>
    <row r="833" spans="1:23" x14ac:dyDescent="0.25">
      <c r="A833" s="7" t="s">
        <v>1682</v>
      </c>
      <c r="B833" s="7" t="s">
        <v>1683</v>
      </c>
      <c r="C833" s="7" t="s">
        <v>267</v>
      </c>
      <c r="D833" s="8">
        <v>1740</v>
      </c>
      <c r="E833" s="8" t="s">
        <v>1684</v>
      </c>
      <c r="F833" s="9">
        <v>540</v>
      </c>
      <c r="G833" s="9">
        <v>47</v>
      </c>
      <c r="H833" s="10">
        <f t="shared" si="36"/>
        <v>8.7037037037037038E-2</v>
      </c>
      <c r="I833" s="9">
        <v>54</v>
      </c>
      <c r="J833" s="10">
        <f>I833/F833</f>
        <v>0.1</v>
      </c>
      <c r="K833" s="11">
        <v>43</v>
      </c>
      <c r="L833" s="12">
        <f>K833/F833</f>
        <v>7.9629629629629634E-2</v>
      </c>
      <c r="M833" s="9">
        <v>59</v>
      </c>
      <c r="N833" s="16">
        <f>M833/F833</f>
        <v>0.10925925925925926</v>
      </c>
      <c r="O833" s="15">
        <f>(G833+I833+K833)*0.3/F833+M833*0.1/F833</f>
        <v>9.092592592592591E-2</v>
      </c>
      <c r="P833" s="36">
        <f>43000000*(O833*F833)/SUMPRODUCT($F$4:$F$964,$O$4:$O$964)</f>
        <v>23032.759799832227</v>
      </c>
      <c r="Q833" s="36">
        <f>P833/F833</f>
        <v>42.6532588885782</v>
      </c>
      <c r="R833" s="15">
        <f>(0.3*IF(H833&lt;=$H$968,H833*F833,$H$968*F833)+0.3*IF(J833&lt;=$J$968,J833*F833,$J$968*F833)+0.3*IF(L833&lt;$L$968,L833*F833,$L$968*F833)+0.1*IF(N833&lt;$N$968,N833*F833,$N$968*F833))/F833</f>
        <v>9.092592592592591E-2</v>
      </c>
      <c r="S833" s="37">
        <f>43000000*(R833*F833)/SUMPRODUCT($R$4:$R$964,$F$4:$F$964)</f>
        <v>23663.763412684173</v>
      </c>
      <c r="T833" s="38">
        <f>S833/F833</f>
        <v>43.821784097563281</v>
      </c>
      <c r="U833" s="38">
        <f>43000000*F833/SUM($F$4:$F$964)</f>
        <v>53504.153369356085</v>
      </c>
      <c r="V833" s="38">
        <f t="shared" si="37"/>
        <v>29840.389956671912</v>
      </c>
      <c r="W833" s="38">
        <f t="shared" si="38"/>
        <v>55.259981401244545</v>
      </c>
    </row>
    <row r="834" spans="1:23" x14ac:dyDescent="0.25">
      <c r="A834" s="7" t="s">
        <v>1685</v>
      </c>
      <c r="B834" s="7" t="s">
        <v>521</v>
      </c>
      <c r="C834" s="7" t="s">
        <v>82</v>
      </c>
      <c r="D834" s="8">
        <v>9100</v>
      </c>
      <c r="E834" s="8" t="s">
        <v>353</v>
      </c>
      <c r="F834" s="9">
        <v>124</v>
      </c>
      <c r="G834" s="9">
        <v>10</v>
      </c>
      <c r="H834" s="10">
        <f t="shared" si="36"/>
        <v>8.0645161290322578E-2</v>
      </c>
      <c r="I834" s="9">
        <v>14</v>
      </c>
      <c r="J834" s="10">
        <f>I834/F834</f>
        <v>0.11290322580645161</v>
      </c>
      <c r="K834" s="11">
        <v>6</v>
      </c>
      <c r="L834" s="12">
        <f>K834/F834</f>
        <v>4.8387096774193547E-2</v>
      </c>
      <c r="M834" s="9">
        <v>22</v>
      </c>
      <c r="N834" s="16">
        <f>M834/F834</f>
        <v>0.17741935483870969</v>
      </c>
      <c r="O834" s="15">
        <f>(G834+I834+K834)*0.3/F834+M834*0.1/F834</f>
        <v>9.0322580645161299E-2</v>
      </c>
      <c r="P834" s="36">
        <f>43000000*(O834*F834)/SUMPRODUCT($F$4:$F$964,$O$4:$O$964)</f>
        <v>5253.9085490452344</v>
      </c>
      <c r="Q834" s="36">
        <f>P834/F834</f>
        <v>42.370230234235763</v>
      </c>
      <c r="R834" s="15">
        <f>(0.3*IF(H834&lt;=$H$968,H834*F834,$H$968*F834)+0.3*IF(J834&lt;=$J$968,J834*F834,$J$968*F834)+0.3*IF(L834&lt;$L$968,L834*F834,$L$968*F834)+0.1*IF(N834&lt;$N$968,N834*F834,$N$968*F834))/F834</f>
        <v>9.0322580645161285E-2</v>
      </c>
      <c r="S834" s="37">
        <f>43000000*(R834*F834)/SUMPRODUCT($R$4:$R$964,$F$4:$F$964)</f>
        <v>5397.8442000420109</v>
      </c>
      <c r="T834" s="38">
        <f>S834/F834</f>
        <v>43.531001613242026</v>
      </c>
      <c r="U834" s="38">
        <f>43000000*F834/SUM($F$4:$F$964)</f>
        <v>12286.138921852138</v>
      </c>
      <c r="V834" s="38">
        <f t="shared" si="37"/>
        <v>6888.2947218101272</v>
      </c>
      <c r="W834" s="38">
        <f t="shared" si="38"/>
        <v>55.5507638855658</v>
      </c>
    </row>
    <row r="835" spans="1:23" x14ac:dyDescent="0.25">
      <c r="A835" s="7" t="s">
        <v>1686</v>
      </c>
      <c r="B835" s="7" t="s">
        <v>1687</v>
      </c>
      <c r="C835" s="7" t="s">
        <v>135</v>
      </c>
      <c r="D835" s="8">
        <v>8630</v>
      </c>
      <c r="E835" s="8" t="s">
        <v>638</v>
      </c>
      <c r="F835" s="9">
        <v>517</v>
      </c>
      <c r="G835" s="9">
        <v>33</v>
      </c>
      <c r="H835" s="10">
        <f t="shared" si="36"/>
        <v>6.3829787234042548E-2</v>
      </c>
      <c r="I835" s="9">
        <v>85</v>
      </c>
      <c r="J835" s="10">
        <f>I835/F835</f>
        <v>0.16441005802707931</v>
      </c>
      <c r="K835" s="11">
        <v>11</v>
      </c>
      <c r="L835" s="12">
        <f>K835/F835</f>
        <v>2.1276595744680851E-2</v>
      </c>
      <c r="M835" s="9">
        <v>79</v>
      </c>
      <c r="N835" s="16">
        <f>M835/F835</f>
        <v>0.15280464216634429</v>
      </c>
      <c r="O835" s="15">
        <f>(G835+I835+K835)*0.3/F835+M835*0.1/F835</f>
        <v>9.0135396518375224E-2</v>
      </c>
      <c r="P835" s="36">
        <f>43000000*(O835*F835)/SUMPRODUCT($F$4:$F$964,$O$4:$O$964)</f>
        <v>21860.012355848918</v>
      </c>
      <c r="Q835" s="36">
        <f>P835/F835</f>
        <v>42.282422351738717</v>
      </c>
      <c r="R835" s="15">
        <f>(0.3*IF(H835&lt;=$H$968,H835*F835,$H$968*F835)+0.3*IF(J835&lt;=$J$968,J835*F835,$J$968*F835)+0.3*IF(L835&lt;$L$968,L835*F835,$L$968*F835)+0.1*IF(N835&lt;$N$968,N835*F835,$N$968*F835))/F835</f>
        <v>9.0135396518375224E-2</v>
      </c>
      <c r="S835" s="37">
        <f>43000000*(R835*F835)/SUMPRODUCT($R$4:$R$964,$F$4:$F$964)</f>
        <v>22458.887475174797</v>
      </c>
      <c r="T835" s="38">
        <f>S835/F835</f>
        <v>43.440788153142741</v>
      </c>
      <c r="U835" s="38">
        <f>43000000*F835/SUM($F$4:$F$964)</f>
        <v>51225.272762883513</v>
      </c>
      <c r="V835" s="38">
        <f t="shared" si="37"/>
        <v>28766.385287708716</v>
      </c>
      <c r="W835" s="38">
        <f t="shared" si="38"/>
        <v>55.640977345665085</v>
      </c>
    </row>
    <row r="836" spans="1:23" x14ac:dyDescent="0.25">
      <c r="A836" s="7" t="s">
        <v>1688</v>
      </c>
      <c r="B836" s="7" t="s">
        <v>945</v>
      </c>
      <c r="C836" s="7" t="s">
        <v>423</v>
      </c>
      <c r="D836" s="8">
        <v>9200</v>
      </c>
      <c r="E836" s="8" t="s">
        <v>296</v>
      </c>
      <c r="F836" s="9">
        <v>943</v>
      </c>
      <c r="G836" s="9">
        <v>77</v>
      </c>
      <c r="H836" s="10">
        <f t="shared" ref="H836:H899" si="39">G836/F836</f>
        <v>8.1654294803817598E-2</v>
      </c>
      <c r="I836" s="9">
        <v>135</v>
      </c>
      <c r="J836" s="10">
        <f>I836/F836</f>
        <v>0.14316012725344646</v>
      </c>
      <c r="K836" s="11">
        <v>24</v>
      </c>
      <c r="L836" s="12">
        <f>K836/F836</f>
        <v>2.5450689289501591E-2</v>
      </c>
      <c r="M836" s="9">
        <v>139</v>
      </c>
      <c r="N836" s="16">
        <f>M836/F836</f>
        <v>0.14740190880169671</v>
      </c>
      <c r="O836" s="15">
        <f>(G836+I836+K836)*0.3/F836+M836*0.1/F836</f>
        <v>8.9819724284199362E-2</v>
      </c>
      <c r="P836" s="36">
        <f>43000000*(O836*F836)/SUMPRODUCT($F$4:$F$964,$O$4:$O$964)</f>
        <v>39732.68340215458</v>
      </c>
      <c r="Q836" s="36">
        <f>P836/F836</f>
        <v>42.134340829432219</v>
      </c>
      <c r="R836" s="15">
        <f>(0.3*IF(H836&lt;=$H$968,H836*F836,$H$968*F836)+0.3*IF(J836&lt;=$J$968,J836*F836,$J$968*F836)+0.3*IF(L836&lt;$L$968,L836*F836,$L$968*F836)+0.1*IF(N836&lt;$N$968,N836*F836,$N$968*F836))/F836</f>
        <v>8.9819724284199362E-2</v>
      </c>
      <c r="S836" s="37">
        <f>43000000*(R836*F836)/SUMPRODUCT($R$4:$R$964,$F$4:$F$964)</f>
        <v>40821.196762817715</v>
      </c>
      <c r="T836" s="38">
        <f>S836/F836</f>
        <v>43.288649801503411</v>
      </c>
      <c r="U836" s="38">
        <f>43000000*F836/SUM($F$4:$F$964)</f>
        <v>93434.104865375528</v>
      </c>
      <c r="V836" s="38">
        <f t="shared" si="37"/>
        <v>52612.908102557813</v>
      </c>
      <c r="W836" s="38">
        <f t="shared" si="38"/>
        <v>55.793115697304415</v>
      </c>
    </row>
    <row r="837" spans="1:23" x14ac:dyDescent="0.25">
      <c r="A837" s="7" t="s">
        <v>1689</v>
      </c>
      <c r="B837" s="7" t="s">
        <v>771</v>
      </c>
      <c r="C837" s="7" t="s">
        <v>105</v>
      </c>
      <c r="D837" s="8">
        <v>8580</v>
      </c>
      <c r="E837" s="8" t="s">
        <v>795</v>
      </c>
      <c r="F837" s="9">
        <v>310</v>
      </c>
      <c r="G837" s="9">
        <v>27</v>
      </c>
      <c r="H837" s="10">
        <f t="shared" si="39"/>
        <v>8.7096774193548387E-2</v>
      </c>
      <c r="I837" s="9">
        <v>39</v>
      </c>
      <c r="J837" s="10">
        <f>I837/F837</f>
        <v>0.12580645161290321</v>
      </c>
      <c r="K837" s="11">
        <v>21</v>
      </c>
      <c r="L837" s="12">
        <f>K837/F837</f>
        <v>6.7741935483870974E-2</v>
      </c>
      <c r="M837" s="9">
        <v>16</v>
      </c>
      <c r="N837" s="16">
        <f>M837/F837</f>
        <v>5.1612903225806452E-2</v>
      </c>
      <c r="O837" s="15">
        <f>(G837+I837+K837)*0.3/F837+M837*0.1/F837</f>
        <v>8.9354838709677406E-2</v>
      </c>
      <c r="P837" s="36">
        <f>43000000*(O837*F837)/SUMPRODUCT($F$4:$F$964,$O$4:$O$964)</f>
        <v>12994.041679335085</v>
      </c>
      <c r="Q837" s="36">
        <f>P837/F837</f>
        <v>41.916263481726084</v>
      </c>
      <c r="R837" s="15">
        <f>(0.3*IF(H837&lt;=$H$968,H837*F837,$H$968*F837)+0.3*IF(J837&lt;=$J$968,J837*F837,$J$968*F837)+0.3*IF(L837&lt;$L$968,L837*F837,$L$968*F837)+0.1*IF(N837&lt;$N$968,N837*F837,$N$968*F837))/F837</f>
        <v>8.935483870967742E-2</v>
      </c>
      <c r="S837" s="37">
        <f>43000000*(R837*F837)/SUMPRODUCT($R$4:$R$964,$F$4:$F$964)</f>
        <v>13350.025387603904</v>
      </c>
      <c r="T837" s="38">
        <f>S837/F837</f>
        <v>43.064598024528721</v>
      </c>
      <c r="U837" s="38">
        <f>43000000*F837/SUM($F$4:$F$964)</f>
        <v>30715.347304630344</v>
      </c>
      <c r="V837" s="38">
        <f t="shared" ref="V837:V900" si="40">-(S837-U837)</f>
        <v>17365.321917026442</v>
      </c>
      <c r="W837" s="38">
        <f t="shared" ref="W837:W900" si="41">$T$965-T837</f>
        <v>56.017167474279105</v>
      </c>
    </row>
    <row r="838" spans="1:23" x14ac:dyDescent="0.25">
      <c r="A838" s="7" t="s">
        <v>1690</v>
      </c>
      <c r="B838" s="7" t="s">
        <v>1691</v>
      </c>
      <c r="C838" s="7" t="s">
        <v>1692</v>
      </c>
      <c r="D838" s="8">
        <v>3500</v>
      </c>
      <c r="E838" s="8" t="s">
        <v>380</v>
      </c>
      <c r="F838" s="9">
        <v>660</v>
      </c>
      <c r="G838" s="9">
        <v>66</v>
      </c>
      <c r="H838" s="10">
        <f t="shared" si="39"/>
        <v>0.1</v>
      </c>
      <c r="I838" s="9">
        <v>96</v>
      </c>
      <c r="J838" s="10">
        <f>I838/F838</f>
        <v>0.14545454545454545</v>
      </c>
      <c r="K838" s="11">
        <v>15</v>
      </c>
      <c r="L838" s="12">
        <f>K838/F838</f>
        <v>2.2727272727272728E-2</v>
      </c>
      <c r="M838" s="9">
        <v>56</v>
      </c>
      <c r="N838" s="16">
        <f>M838/F838</f>
        <v>8.4848484848484854E-2</v>
      </c>
      <c r="O838" s="15">
        <f>(G838+I838+K838)*0.3/F838+M838*0.1/F838</f>
        <v>8.8939393939393943E-2</v>
      </c>
      <c r="P838" s="36">
        <f>43000000*(O838*F838)/SUMPRODUCT($F$4:$F$964,$O$4:$O$964)</f>
        <v>27536.109984728148</v>
      </c>
      <c r="Q838" s="36">
        <f>P838/F838</f>
        <v>41.721378764739619</v>
      </c>
      <c r="R838" s="15">
        <f>(0.3*IF(H838&lt;=$H$968,H838*F838,$H$968*F838)+0.3*IF(J838&lt;=$J$968,J838*F838,$J$968*F838)+0.3*IF(L838&lt;$L$968,L838*F838,$L$968*F838)+0.1*IF(N838&lt;$N$968,N838*F838,$N$968*F838))/F838</f>
        <v>8.8939393939393929E-2</v>
      </c>
      <c r="S838" s="37">
        <f>43000000*(R838*F838)/SUMPRODUCT($R$4:$R$964,$F$4:$F$964)</f>
        <v>28290.487012720187</v>
      </c>
      <c r="T838" s="38">
        <f>S838/F838</f>
        <v>42.86437426169725</v>
      </c>
      <c r="U838" s="38">
        <f>43000000*F838/SUM($F$4:$F$964)</f>
        <v>65393.96522921299</v>
      </c>
      <c r="V838" s="38">
        <f t="shared" si="40"/>
        <v>37103.478216492804</v>
      </c>
      <c r="W838" s="38">
        <f t="shared" si="41"/>
        <v>56.217391237110576</v>
      </c>
    </row>
    <row r="839" spans="1:23" x14ac:dyDescent="0.25">
      <c r="A839" s="7" t="s">
        <v>1693</v>
      </c>
      <c r="B839" s="7" t="s">
        <v>1694</v>
      </c>
      <c r="C839" s="7" t="s">
        <v>556</v>
      </c>
      <c r="D839" s="8">
        <v>8500</v>
      </c>
      <c r="E839" s="8" t="s">
        <v>190</v>
      </c>
      <c r="F839" s="9">
        <v>746</v>
      </c>
      <c r="G839" s="9">
        <v>47</v>
      </c>
      <c r="H839" s="10">
        <f t="shared" si="39"/>
        <v>6.3002680965147453E-2</v>
      </c>
      <c r="I839" s="9">
        <v>94</v>
      </c>
      <c r="J839" s="10">
        <f>I839/F839</f>
        <v>0.12600536193029491</v>
      </c>
      <c r="K839" s="11">
        <v>72</v>
      </c>
      <c r="L839" s="12">
        <f>K839/F839</f>
        <v>9.6514745308310987E-2</v>
      </c>
      <c r="M839" s="9">
        <v>20</v>
      </c>
      <c r="N839" s="16">
        <f>M839/F839</f>
        <v>2.6809651474530832E-2</v>
      </c>
      <c r="O839" s="15">
        <f>(G839+I839+K839)*0.3/F839+M839*0.1/F839</f>
        <v>8.8337801608579083E-2</v>
      </c>
      <c r="P839" s="36">
        <f>43000000*(O839*F839)/SUMPRODUCT($F$4:$F$964,$O$4:$O$964)</f>
        <v>30913.622623400075</v>
      </c>
      <c r="Q839" s="36">
        <f>P839/F839</f>
        <v>41.439172417426377</v>
      </c>
      <c r="R839" s="15">
        <f>(0.3*IF(H839&lt;=$H$968,H839*F839,$H$968*F839)+0.3*IF(J839&lt;=$J$968,J839*F839,$J$968*F839)+0.3*IF(L839&lt;$L$968,L839*F839,$L$968*F839)+0.1*IF(N839&lt;$N$968,N839*F839,$N$968*F839))/F839</f>
        <v>8.8337801608579083E-2</v>
      </c>
      <c r="S839" s="37">
        <f>43000000*(R839*F839)/SUMPRODUCT($R$4:$R$964,$F$4:$F$964)</f>
        <v>31760.529712747189</v>
      </c>
      <c r="T839" s="38">
        <f>S839/F839</f>
        <v>42.57443661226165</v>
      </c>
      <c r="U839" s="38">
        <f>43000000*F839/SUM($F$4:$F$964)</f>
        <v>73914.997062110444</v>
      </c>
      <c r="V839" s="38">
        <f t="shared" si="40"/>
        <v>42154.467349363258</v>
      </c>
      <c r="W839" s="38">
        <f t="shared" si="41"/>
        <v>56.507328886546176</v>
      </c>
    </row>
    <row r="840" spans="1:23" x14ac:dyDescent="0.25">
      <c r="A840" s="7" t="s">
        <v>1695</v>
      </c>
      <c r="B840" s="7" t="s">
        <v>1655</v>
      </c>
      <c r="C840" s="7" t="s">
        <v>54</v>
      </c>
      <c r="D840" s="8">
        <v>2590</v>
      </c>
      <c r="E840" s="8" t="s">
        <v>1656</v>
      </c>
      <c r="F840" s="9">
        <v>149</v>
      </c>
      <c r="G840" s="9">
        <v>18</v>
      </c>
      <c r="H840" s="10">
        <f t="shared" si="39"/>
        <v>0.12080536912751678</v>
      </c>
      <c r="I840" s="9">
        <v>21</v>
      </c>
      <c r="J840" s="10">
        <f>I840/F840</f>
        <v>0.14093959731543623</v>
      </c>
      <c r="K840" s="11">
        <v>3</v>
      </c>
      <c r="L840" s="12">
        <f>K840/F840</f>
        <v>2.0134228187919462E-2</v>
      </c>
      <c r="M840" s="9">
        <v>5</v>
      </c>
      <c r="N840" s="16">
        <f>M840/F840</f>
        <v>3.3557046979865772E-2</v>
      </c>
      <c r="O840" s="15">
        <f>(G840+I840+K840)*0.3/F840+M840*0.1/F840</f>
        <v>8.7919463087248309E-2</v>
      </c>
      <c r="P840" s="36">
        <f>43000000*(O840*F840)/SUMPRODUCT($F$4:$F$964,$O$4:$O$964)</f>
        <v>6145.1966064725493</v>
      </c>
      <c r="Q840" s="36">
        <f>P840/F840</f>
        <v>41.242930244782208</v>
      </c>
      <c r="R840" s="15">
        <f>(0.3*IF(H840&lt;=$H$968,H840*F840,$H$968*F840)+0.3*IF(J840&lt;=$J$968,J840*F840,$J$968*F840)+0.3*IF(L840&lt;$L$968,L840*F840,$L$968*F840)+0.1*IF(N840&lt;$N$968,N840*F840,$N$968*F840))/F840</f>
        <v>8.7919463087248323E-2</v>
      </c>
      <c r="S840" s="37">
        <f>43000000*(R840*F840)/SUMPRODUCT($R$4:$R$964,$F$4:$F$964)</f>
        <v>6313.5499125491388</v>
      </c>
      <c r="T840" s="38">
        <f>S840/F840</f>
        <v>42.372818205027777</v>
      </c>
      <c r="U840" s="38">
        <f>43000000*F840/SUM($F$4:$F$964)</f>
        <v>14763.183059322328</v>
      </c>
      <c r="V840" s="38">
        <f t="shared" si="40"/>
        <v>8449.6331467731889</v>
      </c>
      <c r="W840" s="38">
        <f t="shared" si="41"/>
        <v>56.708947293780049</v>
      </c>
    </row>
    <row r="841" spans="1:23" x14ac:dyDescent="0.25">
      <c r="A841" s="7" t="s">
        <v>1696</v>
      </c>
      <c r="B841" s="7" t="s">
        <v>1697</v>
      </c>
      <c r="C841" s="7" t="s">
        <v>896</v>
      </c>
      <c r="D841" s="8">
        <v>3130</v>
      </c>
      <c r="E841" s="8" t="s">
        <v>1698</v>
      </c>
      <c r="F841" s="9">
        <v>394</v>
      </c>
      <c r="G841" s="9">
        <v>34</v>
      </c>
      <c r="H841" s="10">
        <f t="shared" si="39"/>
        <v>8.6294416243654817E-2</v>
      </c>
      <c r="I841" s="9">
        <v>52</v>
      </c>
      <c r="J841" s="10">
        <f>I841/F841</f>
        <v>0.13197969543147209</v>
      </c>
      <c r="K841" s="11">
        <v>21</v>
      </c>
      <c r="L841" s="12">
        <f>K841/F841</f>
        <v>5.3299492385786802E-2</v>
      </c>
      <c r="M841" s="9">
        <v>23</v>
      </c>
      <c r="N841" s="16">
        <f>M841/F841</f>
        <v>5.8375634517766499E-2</v>
      </c>
      <c r="O841" s="15">
        <f>(G841+I841+K841)*0.3/F841+M841*0.1/F841</f>
        <v>8.7309644670050757E-2</v>
      </c>
      <c r="P841" s="36">
        <f>43000000*(O841*F841)/SUMPRODUCT($F$4:$F$964,$O$4:$O$964)</f>
        <v>16137.004829210362</v>
      </c>
      <c r="Q841" s="36">
        <f>P841/F841</f>
        <v>40.956865048757265</v>
      </c>
      <c r="R841" s="15">
        <f>(0.3*IF(H841&lt;=$H$968,H841*F841,$H$968*F841)+0.3*IF(J841&lt;=$J$968,J841*F841,$J$968*F841)+0.3*IF(L841&lt;$L$968,L841*F841,$L$968*F841)+0.1*IF(N841&lt;$N$968,N841*F841,$N$968*F841))/F841</f>
        <v>8.7309644670050743E-2</v>
      </c>
      <c r="S841" s="37">
        <f>43000000*(R841*F841)/SUMPRODUCT($R$4:$R$964,$F$4:$F$964)</f>
        <v>16579.092900129031</v>
      </c>
      <c r="T841" s="38">
        <f>S841/F841</f>
        <v>42.078915990175204</v>
      </c>
      <c r="U841" s="38">
        <f>43000000*F841/SUM($F$4:$F$964)</f>
        <v>39038.215606530182</v>
      </c>
      <c r="V841" s="38">
        <f t="shared" si="40"/>
        <v>22459.122706401151</v>
      </c>
      <c r="W841" s="38">
        <f t="shared" si="41"/>
        <v>57.002849508632622</v>
      </c>
    </row>
    <row r="842" spans="1:23" x14ac:dyDescent="0.25">
      <c r="A842" s="7" t="s">
        <v>1699</v>
      </c>
      <c r="B842" s="7" t="s">
        <v>1333</v>
      </c>
      <c r="C842" s="7" t="s">
        <v>105</v>
      </c>
      <c r="D842" s="8">
        <v>3290</v>
      </c>
      <c r="E842" s="8" t="s">
        <v>603</v>
      </c>
      <c r="F842" s="9">
        <v>164</v>
      </c>
      <c r="G842" s="9">
        <v>17</v>
      </c>
      <c r="H842" s="10">
        <f t="shared" si="39"/>
        <v>0.10365853658536585</v>
      </c>
      <c r="I842" s="9">
        <v>24</v>
      </c>
      <c r="J842" s="10">
        <f>I842/F842</f>
        <v>0.14634146341463414</v>
      </c>
      <c r="K842" s="11">
        <v>5</v>
      </c>
      <c r="L842" s="12">
        <f>K842/F842</f>
        <v>3.048780487804878E-2</v>
      </c>
      <c r="M842" s="9">
        <v>5</v>
      </c>
      <c r="N842" s="16">
        <f>M842/F842</f>
        <v>3.048780487804878E-2</v>
      </c>
      <c r="O842" s="15">
        <f>(G842+I842+K842)*0.3/F842+M842*0.1/F842</f>
        <v>8.7195121951219506E-2</v>
      </c>
      <c r="P842" s="36">
        <f>43000000*(O842*F842)/SUMPRODUCT($F$4:$F$964,$O$4:$O$964)</f>
        <v>6708.1153795845394</v>
      </c>
      <c r="Q842" s="36">
        <f>P842/F842</f>
        <v>40.903142558442312</v>
      </c>
      <c r="R842" s="15">
        <f>(0.3*IF(H842&lt;=$H$968,H842*F842,$H$968*F842)+0.3*IF(J842&lt;=$J$968,J842*F842,$J$968*F842)+0.3*IF(L842&lt;$L$968,L842*F842,$L$968*F842)+0.1*IF(N842&lt;$N$968,N842*F842,$N$968*F842))/F842</f>
        <v>8.7195121951219506E-2</v>
      </c>
      <c r="S842" s="37">
        <f>43000000*(R842*F842)/SUMPRODUCT($R$4:$R$964,$F$4:$F$964)</f>
        <v>6891.8903625536404</v>
      </c>
      <c r="T842" s="38">
        <f>S842/F842</f>
        <v>42.023721722888048</v>
      </c>
      <c r="U842" s="38">
        <f>43000000*F842/SUM($F$4:$F$964)</f>
        <v>16249.40954180444</v>
      </c>
      <c r="V842" s="38">
        <f t="shared" si="40"/>
        <v>9357.5191792507994</v>
      </c>
      <c r="W842" s="38">
        <f t="shared" si="41"/>
        <v>57.058043775919778</v>
      </c>
    </row>
    <row r="843" spans="1:23" x14ac:dyDescent="0.25">
      <c r="A843" s="7" t="s">
        <v>1700</v>
      </c>
      <c r="B843" s="7" t="s">
        <v>1701</v>
      </c>
      <c r="C843" s="7" t="s">
        <v>279</v>
      </c>
      <c r="D843" s="8">
        <v>3140</v>
      </c>
      <c r="E843" s="8" t="s">
        <v>1128</v>
      </c>
      <c r="F843" s="9">
        <v>429</v>
      </c>
      <c r="G843" s="9">
        <v>37</v>
      </c>
      <c r="H843" s="10">
        <f t="shared" si="39"/>
        <v>8.6247086247086241E-2</v>
      </c>
      <c r="I843" s="9">
        <v>54</v>
      </c>
      <c r="J843" s="10">
        <f>I843/F843</f>
        <v>0.12587412587412589</v>
      </c>
      <c r="K843" s="11">
        <v>27</v>
      </c>
      <c r="L843" s="12">
        <f>K843/F843</f>
        <v>6.2937062937062943E-2</v>
      </c>
      <c r="M843" s="9">
        <v>17</v>
      </c>
      <c r="N843" s="16">
        <f>M843/F843</f>
        <v>3.9627039627039624E-2</v>
      </c>
      <c r="O843" s="15">
        <f>(G843+I843+K843)*0.3/F843+M843*0.1/F843</f>
        <v>8.6480186480186488E-2</v>
      </c>
      <c r="P843" s="36">
        <f>43000000*(O843*F843)/SUMPRODUCT($F$4:$F$964,$O$4:$O$964)</f>
        <v>17403.572068712336</v>
      </c>
      <c r="Q843" s="36">
        <f>P843/F843</f>
        <v>40.567767059935512</v>
      </c>
      <c r="R843" s="15">
        <f>(0.3*IF(H843&lt;=$H$968,H843*F843,$H$968*F843)+0.3*IF(J843&lt;=$J$968,J843*F843,$J$968*F843)+0.3*IF(L843&lt;$L$968,L843*F843,$L$968*F843)+0.1*IF(N843&lt;$N$968,N843*F843,$N$968*F843))/F843</f>
        <v>8.6480186480186502E-2</v>
      </c>
      <c r="S843" s="37">
        <f>43000000*(R843*F843)/SUMPRODUCT($R$4:$R$964,$F$4:$F$964)</f>
        <v>17880.358912639171</v>
      </c>
      <c r="T843" s="38">
        <f>S843/F843</f>
        <v>41.679158304520215</v>
      </c>
      <c r="U843" s="38">
        <f>43000000*F843/SUM($F$4:$F$964)</f>
        <v>42506.077398988447</v>
      </c>
      <c r="V843" s="38">
        <f t="shared" si="40"/>
        <v>24625.718486349277</v>
      </c>
      <c r="W843" s="38">
        <f t="shared" si="41"/>
        <v>57.402607194287611</v>
      </c>
    </row>
    <row r="844" spans="1:23" x14ac:dyDescent="0.25">
      <c r="A844" s="7" t="s">
        <v>1702</v>
      </c>
      <c r="B844" s="7" t="s">
        <v>1703</v>
      </c>
      <c r="C844" s="7" t="s">
        <v>1704</v>
      </c>
      <c r="D844" s="8">
        <v>2320</v>
      </c>
      <c r="E844" s="8" t="s">
        <v>1171</v>
      </c>
      <c r="F844" s="9">
        <v>641</v>
      </c>
      <c r="G844" s="9">
        <v>48</v>
      </c>
      <c r="H844" s="10">
        <f t="shared" si="39"/>
        <v>7.4882995319812795E-2</v>
      </c>
      <c r="I844" s="9">
        <v>108</v>
      </c>
      <c r="J844" s="10">
        <f>I844/F844</f>
        <v>0.16848673946957879</v>
      </c>
      <c r="K844" s="11">
        <v>18</v>
      </c>
      <c r="L844" s="12">
        <f>K844/F844</f>
        <v>2.8081123244929798E-2</v>
      </c>
      <c r="M844" s="9">
        <v>28</v>
      </c>
      <c r="N844" s="16">
        <f>M844/F844</f>
        <v>4.3681747269890797E-2</v>
      </c>
      <c r="O844" s="15">
        <f>(G844+I844+K844)*0.3/F844+M844*0.1/F844</f>
        <v>8.5803432137285487E-2</v>
      </c>
      <c r="P844" s="36">
        <f>43000000*(O844*F844)/SUMPRODUCT($F$4:$F$964,$O$4:$O$964)</f>
        <v>25800.443767632845</v>
      </c>
      <c r="Q844" s="36">
        <f>P844/F844</f>
        <v>40.250302289598821</v>
      </c>
      <c r="R844" s="15">
        <f>(0.3*IF(H844&lt;=$H$968,H844*F844,$H$968*F844)+0.3*IF(J844&lt;=$J$968,J844*F844,$J$968*F844)+0.3*IF(L844&lt;$L$968,L844*F844,$L$968*F844)+0.1*IF(N844&lt;$N$968,N844*F844,$N$968*F844))/F844</f>
        <v>8.5803432137285474E-2</v>
      </c>
      <c r="S844" s="37">
        <f>43000000*(R844*F844)/SUMPRODUCT($R$4:$R$964,$F$4:$F$964)</f>
        <v>26507.270625206304</v>
      </c>
      <c r="T844" s="38">
        <f>S844/F844</f>
        <v>41.352996295173639</v>
      </c>
      <c r="U844" s="38">
        <f>43000000*F844/SUM($F$4:$F$964)</f>
        <v>63511.411684735649</v>
      </c>
      <c r="V844" s="38">
        <f t="shared" si="40"/>
        <v>37004.141059529342</v>
      </c>
      <c r="W844" s="38">
        <f t="shared" si="41"/>
        <v>57.728769203634187</v>
      </c>
    </row>
    <row r="845" spans="1:23" x14ac:dyDescent="0.25">
      <c r="A845" s="7" t="s">
        <v>911</v>
      </c>
      <c r="B845" s="7" t="s">
        <v>1522</v>
      </c>
      <c r="C845" s="7" t="s">
        <v>22</v>
      </c>
      <c r="D845" s="8">
        <v>8550</v>
      </c>
      <c r="E845" s="8" t="s">
        <v>1523</v>
      </c>
      <c r="F845" s="9">
        <v>130</v>
      </c>
      <c r="G845" s="9">
        <v>9</v>
      </c>
      <c r="H845" s="10">
        <f t="shared" si="39"/>
        <v>6.9230769230769235E-2</v>
      </c>
      <c r="I845" s="9">
        <v>23</v>
      </c>
      <c r="J845" s="10">
        <f>I845/F845</f>
        <v>0.17692307692307693</v>
      </c>
      <c r="K845" s="11">
        <v>3</v>
      </c>
      <c r="L845" s="12">
        <f>K845/F845</f>
        <v>2.3076923076923078E-2</v>
      </c>
      <c r="M845" s="9">
        <v>6</v>
      </c>
      <c r="N845" s="16">
        <f>M845/F845</f>
        <v>4.6153846153846156E-2</v>
      </c>
      <c r="O845" s="15">
        <f>(G845+I845+K845)*0.3/F845+M845*0.1/F845</f>
        <v>8.5384615384615392E-2</v>
      </c>
      <c r="P845" s="36">
        <f>43000000*(O845*F845)/SUMPRODUCT($F$4:$F$964,$O$4:$O$964)</f>
        <v>5206.9986512859023</v>
      </c>
      <c r="Q845" s="36">
        <f>P845/F845</f>
        <v>40.053835779122323</v>
      </c>
      <c r="R845" s="15">
        <f>(0.3*IF(H845&lt;=$H$968,H845*F845,$H$968*F845)+0.3*IF(J845&lt;=$J$968,J845*F845,$J$968*F845)+0.3*IF(L845&lt;$L$968,L845*F845,$L$968*F845)+0.1*IF(N845&lt;$N$968,N845*F845,$N$968*F845))/F845</f>
        <v>8.5384615384615378E-2</v>
      </c>
      <c r="S845" s="37">
        <f>43000000*(R845*F845)/SUMPRODUCT($R$4:$R$964,$F$4:$F$964)</f>
        <v>5349.6491625416365</v>
      </c>
      <c r="T845" s="38">
        <f>S845/F845</f>
        <v>41.151147404166437</v>
      </c>
      <c r="U845" s="38">
        <f>43000000*F845/SUM($F$4:$F$964)</f>
        <v>12880.629514844983</v>
      </c>
      <c r="V845" s="38">
        <f t="shared" si="40"/>
        <v>7530.9803523033461</v>
      </c>
      <c r="W845" s="38">
        <f t="shared" si="41"/>
        <v>57.930618094641389</v>
      </c>
    </row>
    <row r="846" spans="1:23" x14ac:dyDescent="0.25">
      <c r="A846" s="7" t="s">
        <v>1705</v>
      </c>
      <c r="B846" s="7" t="s">
        <v>1635</v>
      </c>
      <c r="C846" s="7" t="s">
        <v>414</v>
      </c>
      <c r="D846" s="8">
        <v>2220</v>
      </c>
      <c r="E846" s="8" t="s">
        <v>827</v>
      </c>
      <c r="F846" s="9">
        <v>126</v>
      </c>
      <c r="G846" s="9">
        <v>13</v>
      </c>
      <c r="H846" s="10">
        <f t="shared" si="39"/>
        <v>0.10317460317460317</v>
      </c>
      <c r="I846" s="9">
        <v>20</v>
      </c>
      <c r="J846" s="10">
        <f>I846/F846</f>
        <v>0.15873015873015872</v>
      </c>
      <c r="K846" s="11">
        <v>1</v>
      </c>
      <c r="L846" s="12">
        <f>K846/F846</f>
        <v>7.9365079365079361E-3</v>
      </c>
      <c r="M846" s="9">
        <v>5</v>
      </c>
      <c r="N846" s="16">
        <f>M846/F846</f>
        <v>3.968253968253968E-2</v>
      </c>
      <c r="O846" s="15">
        <f>(G846+I846+K846)*0.3/F846+M846*0.1/F846</f>
        <v>8.492063492063491E-2</v>
      </c>
      <c r="P846" s="36">
        <f>43000000*(O846*F846)/SUMPRODUCT($F$4:$F$964,$O$4:$O$964)</f>
        <v>5019.359060248571</v>
      </c>
      <c r="Q846" s="36">
        <f>P846/F846</f>
        <v>39.836183017845805</v>
      </c>
      <c r="R846" s="15">
        <f>(0.3*IF(H846&lt;=$H$968,H846*F846,$H$968*F846)+0.3*IF(J846&lt;=$J$968,J846*F846,$J$968*F846)+0.3*IF(L846&lt;$L$968,L846*F846,$L$968*F846)+0.1*IF(N846&lt;$N$968,N846*F846,$N$968*F846))/F846</f>
        <v>8.4920634920634924E-2</v>
      </c>
      <c r="S846" s="37">
        <f>43000000*(R846*F846)/SUMPRODUCT($R$4:$R$964,$F$4:$F$964)</f>
        <v>5156.8690125401372</v>
      </c>
      <c r="T846" s="38">
        <f>S846/F846</f>
        <v>40.927531845556643</v>
      </c>
      <c r="U846" s="38">
        <f>43000000*F846/SUM($F$4:$F$964)</f>
        <v>12484.302452849754</v>
      </c>
      <c r="V846" s="38">
        <f t="shared" si="40"/>
        <v>7327.4334403096163</v>
      </c>
      <c r="W846" s="38">
        <f t="shared" si="41"/>
        <v>58.154233653251183</v>
      </c>
    </row>
    <row r="847" spans="1:23" x14ac:dyDescent="0.25">
      <c r="A847" s="7" t="s">
        <v>1706</v>
      </c>
      <c r="B847" s="7" t="s">
        <v>1707</v>
      </c>
      <c r="C847" s="7" t="s">
        <v>1704</v>
      </c>
      <c r="D847" s="8">
        <v>2460</v>
      </c>
      <c r="E847" s="8" t="s">
        <v>1708</v>
      </c>
      <c r="F847" s="9">
        <v>389</v>
      </c>
      <c r="G847" s="9">
        <v>45</v>
      </c>
      <c r="H847" s="10">
        <f t="shared" si="39"/>
        <v>0.11568123393316196</v>
      </c>
      <c r="I847" s="9">
        <v>57</v>
      </c>
      <c r="J847" s="10">
        <f>I847/F847</f>
        <v>0.14652956298200515</v>
      </c>
      <c r="K847" s="11">
        <v>5</v>
      </c>
      <c r="L847" s="12">
        <f>K847/F847</f>
        <v>1.2853470437017995E-2</v>
      </c>
      <c r="M847" s="9">
        <v>8</v>
      </c>
      <c r="N847" s="16">
        <f>M847/F847</f>
        <v>2.056555269922879E-2</v>
      </c>
      <c r="O847" s="15">
        <f>(G847+I847+K847)*0.3/F847+M847*0.1/F847</f>
        <v>8.4575835475578412E-2</v>
      </c>
      <c r="P847" s="36">
        <f>43000000*(O847*F847)/SUMPRODUCT($F$4:$F$964,$O$4:$O$964)</f>
        <v>15433.356362820377</v>
      </c>
      <c r="Q847" s="36">
        <f>P847/F847</f>
        <v>39.674437950695058</v>
      </c>
      <c r="R847" s="15">
        <f>(0.3*IF(H847&lt;=$H$968,H847*F847,$H$968*F847)+0.3*IF(J847&lt;=$J$968,J847*F847,$J$968*F847)+0.3*IF(L847&lt;$L$968,L847*F847,$L$968*F847)+0.1*IF(N847&lt;$N$968,N847*F847,$N$968*F847))/F847</f>
        <v>8.4575835475578384E-2</v>
      </c>
      <c r="S847" s="37">
        <f>43000000*(R847*F847)/SUMPRODUCT($R$4:$R$964,$F$4:$F$964)</f>
        <v>15856.167337623405</v>
      </c>
      <c r="T847" s="38">
        <f>S847/F847</f>
        <v>40.76135562371055</v>
      </c>
      <c r="U847" s="38">
        <f>43000000*F847/SUM($F$4:$F$964)</f>
        <v>38542.806779036138</v>
      </c>
      <c r="V847" s="38">
        <f t="shared" si="40"/>
        <v>22686.639441412735</v>
      </c>
      <c r="W847" s="38">
        <f t="shared" si="41"/>
        <v>58.320409875097276</v>
      </c>
    </row>
    <row r="848" spans="1:23" x14ac:dyDescent="0.25">
      <c r="A848" s="7" t="s">
        <v>1709</v>
      </c>
      <c r="B848" s="7" t="s">
        <v>1710</v>
      </c>
      <c r="C848" s="7" t="s">
        <v>193</v>
      </c>
      <c r="D848" s="8">
        <v>2930</v>
      </c>
      <c r="E848" s="8" t="s">
        <v>699</v>
      </c>
      <c r="F848" s="9">
        <v>360</v>
      </c>
      <c r="G848" s="9">
        <v>27</v>
      </c>
      <c r="H848" s="10">
        <f t="shared" si="39"/>
        <v>7.4999999999999997E-2</v>
      </c>
      <c r="I848" s="9">
        <v>52</v>
      </c>
      <c r="J848" s="10">
        <f>I848/F848</f>
        <v>0.14444444444444443</v>
      </c>
      <c r="K848" s="11">
        <v>10</v>
      </c>
      <c r="L848" s="12">
        <f>K848/F848</f>
        <v>2.7777777777777776E-2</v>
      </c>
      <c r="M848" s="9">
        <v>36</v>
      </c>
      <c r="N848" s="16">
        <f>M848/F848</f>
        <v>0.1</v>
      </c>
      <c r="O848" s="15">
        <f>(G848+I848+K848)*0.3/F848+M848*0.1/F848</f>
        <v>8.4166666666666654E-2</v>
      </c>
      <c r="P848" s="36">
        <f>43000000*(O848*F848)/SUMPRODUCT($F$4:$F$964,$O$4:$O$964)</f>
        <v>14213.699021077728</v>
      </c>
      <c r="Q848" s="36">
        <f>P848/F848</f>
        <v>39.482497280771469</v>
      </c>
      <c r="R848" s="15">
        <f>(0.3*IF(H848&lt;=$H$968,H848*F848,$H$968*F848)+0.3*IF(J848&lt;=$J$968,J848*F848,$J$968*F848)+0.3*IF(L848&lt;$L$968,L848*F848,$L$968*F848)+0.1*IF(N848&lt;$N$968,N848*F848,$N$968*F848))/F848</f>
        <v>8.4166666666666654E-2</v>
      </c>
      <c r="S848" s="37">
        <f>43000000*(R848*F848)/SUMPRODUCT($R$4:$R$964,$F$4:$F$964)</f>
        <v>14603.096362613654</v>
      </c>
      <c r="T848" s="38">
        <f>S848/F848</f>
        <v>40.564156562815704</v>
      </c>
      <c r="U848" s="38">
        <f>43000000*F848/SUM($F$4:$F$964)</f>
        <v>35669.435579570723</v>
      </c>
      <c r="V848" s="38">
        <f t="shared" si="40"/>
        <v>21066.339216957069</v>
      </c>
      <c r="W848" s="38">
        <f t="shared" si="41"/>
        <v>58.517608935992122</v>
      </c>
    </row>
    <row r="849" spans="1:23" x14ac:dyDescent="0.25">
      <c r="A849" s="7" t="s">
        <v>1711</v>
      </c>
      <c r="B849" s="7" t="s">
        <v>1712</v>
      </c>
      <c r="C849" s="7" t="s">
        <v>60</v>
      </c>
      <c r="D849" s="8">
        <v>9340</v>
      </c>
      <c r="E849" s="8" t="s">
        <v>1713</v>
      </c>
      <c r="F849" s="9">
        <v>670</v>
      </c>
      <c r="G849" s="9">
        <v>65</v>
      </c>
      <c r="H849" s="10">
        <f t="shared" si="39"/>
        <v>9.7014925373134331E-2</v>
      </c>
      <c r="I849" s="9">
        <v>102</v>
      </c>
      <c r="J849" s="10">
        <f>I849/F849</f>
        <v>0.15223880597014924</v>
      </c>
      <c r="K849" s="11">
        <v>11</v>
      </c>
      <c r="L849" s="12">
        <f>K849/F849</f>
        <v>1.6417910447761194E-2</v>
      </c>
      <c r="M849" s="9">
        <v>23</v>
      </c>
      <c r="N849" s="16">
        <f>M849/F849</f>
        <v>3.4328358208955224E-2</v>
      </c>
      <c r="O849" s="15">
        <f>(G849+I849+K849)*0.3/F849+M849*0.1/F849</f>
        <v>8.3134328358208956E-2</v>
      </c>
      <c r="P849" s="36">
        <f>43000000*(O849*F849)/SUMPRODUCT($F$4:$F$964,$O$4:$O$964)</f>
        <v>26128.813051948171</v>
      </c>
      <c r="Q849" s="36">
        <f>P849/F849</f>
        <v>38.998228435743542</v>
      </c>
      <c r="R849" s="15">
        <f>(0.3*IF(H849&lt;=$H$968,H849*F849,$H$968*F849)+0.3*IF(J849&lt;=$J$968,J849*F849,$J$968*F849)+0.3*IF(L849&lt;$L$968,L849*F849,$L$968*F849)+0.1*IF(N849&lt;$N$968,N849*F849,$N$968*F849))/F849</f>
        <v>8.3134328358208942E-2</v>
      </c>
      <c r="S849" s="37">
        <f>43000000*(R849*F849)/SUMPRODUCT($R$4:$R$964,$F$4:$F$964)</f>
        <v>26844.63588770893</v>
      </c>
      <c r="T849" s="38">
        <f>S849/F849</f>
        <v>40.066620727923777</v>
      </c>
      <c r="U849" s="38">
        <f>43000000*F849/SUM($F$4:$F$964)</f>
        <v>66384.782884201064</v>
      </c>
      <c r="V849" s="38">
        <f t="shared" si="40"/>
        <v>39540.146996492134</v>
      </c>
      <c r="W849" s="38">
        <f t="shared" si="41"/>
        <v>59.015144770884049</v>
      </c>
    </row>
    <row r="850" spans="1:23" x14ac:dyDescent="0.25">
      <c r="A850" s="7" t="s">
        <v>1714</v>
      </c>
      <c r="B850" s="7" t="s">
        <v>1715</v>
      </c>
      <c r="C850" s="7" t="s">
        <v>60</v>
      </c>
      <c r="D850" s="8">
        <v>8900</v>
      </c>
      <c r="E850" s="8" t="s">
        <v>484</v>
      </c>
      <c r="F850" s="9">
        <v>649</v>
      </c>
      <c r="G850" s="9">
        <v>43</v>
      </c>
      <c r="H850" s="10">
        <f t="shared" si="39"/>
        <v>6.6255778120184905E-2</v>
      </c>
      <c r="I850" s="9">
        <v>105</v>
      </c>
      <c r="J850" s="10">
        <f>I850/F850</f>
        <v>0.16178736517719569</v>
      </c>
      <c r="K850" s="11">
        <v>16</v>
      </c>
      <c r="L850" s="12">
        <f>K850/F850</f>
        <v>2.465331278890601E-2</v>
      </c>
      <c r="M850" s="9">
        <v>47</v>
      </c>
      <c r="N850" s="16">
        <f>M850/F850</f>
        <v>7.24191063174114E-2</v>
      </c>
      <c r="O850" s="15">
        <f>(G850+I850+K850)*0.3/F850+M850*0.1/F850</f>
        <v>8.3050847457627114E-2</v>
      </c>
      <c r="P850" s="36">
        <f>43000000*(O850*F850)/SUMPRODUCT($F$4:$F$964,$O$4:$O$964)</f>
        <v>25284.434892280187</v>
      </c>
      <c r="Q850" s="36">
        <f>P850/F850</f>
        <v>38.959067630632028</v>
      </c>
      <c r="R850" s="15">
        <f>(0.3*IF(H850&lt;=$H$968,H850*F850,$H$968*F850)+0.3*IF(J850&lt;=$J$968,J850*F850,$J$968*F850)+0.3*IF(L850&lt;$L$968,L850*F850,$L$968*F850)+0.1*IF(N850&lt;$N$968,N850*F850,$N$968*F850))/F850</f>
        <v>8.3050847457627114E-2</v>
      </c>
      <c r="S850" s="37">
        <f>43000000*(R850*F850)/SUMPRODUCT($R$4:$R$964,$F$4:$F$964)</f>
        <v>25977.125212702183</v>
      </c>
      <c r="T850" s="38">
        <f>S850/F850</f>
        <v>40.026387076582715</v>
      </c>
      <c r="U850" s="38">
        <f>43000000*F850/SUM($F$4:$F$964)</f>
        <v>64304.065808726111</v>
      </c>
      <c r="V850" s="38">
        <f t="shared" si="40"/>
        <v>38326.940596023924</v>
      </c>
      <c r="W850" s="38">
        <f t="shared" si="41"/>
        <v>59.055378422225111</v>
      </c>
    </row>
    <row r="851" spans="1:23" x14ac:dyDescent="0.25">
      <c r="A851" s="7" t="s">
        <v>1437</v>
      </c>
      <c r="B851" s="7" t="s">
        <v>1655</v>
      </c>
      <c r="C851" s="7" t="s">
        <v>1296</v>
      </c>
      <c r="D851" s="8">
        <v>9160</v>
      </c>
      <c r="E851" s="8" t="s">
        <v>158</v>
      </c>
      <c r="F851" s="9">
        <v>631</v>
      </c>
      <c r="G851" s="9">
        <v>52</v>
      </c>
      <c r="H851" s="10">
        <f t="shared" si="39"/>
        <v>8.2408874801901746E-2</v>
      </c>
      <c r="I851" s="9">
        <v>74</v>
      </c>
      <c r="J851" s="10">
        <f>I851/F851</f>
        <v>0.11727416798732171</v>
      </c>
      <c r="K851" s="11">
        <v>7</v>
      </c>
      <c r="L851" s="12">
        <f>K851/F851</f>
        <v>1.1093502377179081E-2</v>
      </c>
      <c r="M851" s="9">
        <v>125</v>
      </c>
      <c r="N851" s="16">
        <f>M851/F851</f>
        <v>0.19809825673534073</v>
      </c>
      <c r="O851" s="15">
        <f>(G851+I851+K851)*0.3/F851+M851*0.1/F851</f>
        <v>8.3042789223454844E-2</v>
      </c>
      <c r="P851" s="36">
        <f>43000000*(O851*F851)/SUMPRODUCT($F$4:$F$964,$O$4:$O$964)</f>
        <v>24580.786425890208</v>
      </c>
      <c r="Q851" s="36">
        <f>P851/F851</f>
        <v>38.955287521220612</v>
      </c>
      <c r="R851" s="15">
        <f>(0.3*IF(H851&lt;=$H$968,H851*F851,$H$968*F851)+0.3*IF(J851&lt;=$J$968,J851*F851,$J$968*F851)+0.3*IF(L851&lt;$L$968,L851*F851,$L$968*F851)+0.1*IF(N851&lt;$N$968,N851*F851,$N$968*F851))/F851</f>
        <v>8.304278922345483E-2</v>
      </c>
      <c r="S851" s="37">
        <f>43000000*(R851*F851)/SUMPRODUCT($R$4:$R$964,$F$4:$F$964)</f>
        <v>25254.199650196555</v>
      </c>
      <c r="T851" s="38">
        <f>S851/F851</f>
        <v>40.022503407601512</v>
      </c>
      <c r="U851" s="38">
        <f>43000000*F851/SUM($F$4:$F$964)</f>
        <v>62520.594029747575</v>
      </c>
      <c r="V851" s="38">
        <f t="shared" si="40"/>
        <v>37266.39437955102</v>
      </c>
      <c r="W851" s="38">
        <f t="shared" si="41"/>
        <v>59.059262091206314</v>
      </c>
    </row>
    <row r="852" spans="1:23" x14ac:dyDescent="0.25">
      <c r="A852" s="7" t="s">
        <v>1716</v>
      </c>
      <c r="B852" s="7" t="s">
        <v>1717</v>
      </c>
      <c r="C852" s="7" t="s">
        <v>60</v>
      </c>
      <c r="D852" s="8">
        <v>2880</v>
      </c>
      <c r="E852" s="8" t="s">
        <v>612</v>
      </c>
      <c r="F852" s="9">
        <v>610</v>
      </c>
      <c r="G852" s="9">
        <v>70</v>
      </c>
      <c r="H852" s="10">
        <f t="shared" si="39"/>
        <v>0.11475409836065574</v>
      </c>
      <c r="I852" s="9">
        <v>77</v>
      </c>
      <c r="J852" s="10">
        <f>I852/F852</f>
        <v>0.12622950819672132</v>
      </c>
      <c r="K852" s="11">
        <v>5</v>
      </c>
      <c r="L852" s="12">
        <f>K852/F852</f>
        <v>8.1967213114754103E-3</v>
      </c>
      <c r="M852" s="9">
        <v>48</v>
      </c>
      <c r="N852" s="16">
        <f>M852/F852</f>
        <v>7.8688524590163941E-2</v>
      </c>
      <c r="O852" s="15">
        <f>(G852+I852+K852)*0.3/F852+M852*0.1/F852</f>
        <v>8.2622950819672136E-2</v>
      </c>
      <c r="P852" s="36">
        <f>43000000*(O852*F852)/SUMPRODUCT($F$4:$F$964,$O$4:$O$964)</f>
        <v>23642.588470703558</v>
      </c>
      <c r="Q852" s="36">
        <f>P852/F852</f>
        <v>38.758341755251735</v>
      </c>
      <c r="R852" s="15">
        <f>(0.3*IF(H852&lt;=$H$968,H852*F852,$H$968*F852)+0.3*IF(J852&lt;=$J$968,J852*F852,$J$968*F852)+0.3*IF(L852&lt;$L$968,L852*F852,$L$968*F852)+0.1*IF(N852&lt;$N$968,N852*F852,$N$968*F852))/F852</f>
        <v>8.2622950819672136E-2</v>
      </c>
      <c r="S852" s="37">
        <f>43000000*(R852*F852)/SUMPRODUCT($R$4:$R$964,$F$4:$F$964)</f>
        <v>24290.29890018906</v>
      </c>
      <c r="T852" s="38">
        <f>S852/F852</f>
        <v>39.820162131457472</v>
      </c>
      <c r="U852" s="38">
        <f>43000000*F852/SUM($F$4:$F$964)</f>
        <v>60439.876954272615</v>
      </c>
      <c r="V852" s="38">
        <f t="shared" si="40"/>
        <v>36149.578054083555</v>
      </c>
      <c r="W852" s="38">
        <f t="shared" si="41"/>
        <v>59.261603367350354</v>
      </c>
    </row>
    <row r="853" spans="1:23" x14ac:dyDescent="0.25">
      <c r="A853" s="7" t="s">
        <v>1718</v>
      </c>
      <c r="B853" s="7" t="s">
        <v>1655</v>
      </c>
      <c r="C853" s="7" t="s">
        <v>54</v>
      </c>
      <c r="D853" s="8">
        <v>2590</v>
      </c>
      <c r="E853" s="8" t="s">
        <v>1656</v>
      </c>
      <c r="F853" s="9">
        <v>138</v>
      </c>
      <c r="G853" s="9">
        <v>13</v>
      </c>
      <c r="H853" s="10">
        <f t="shared" si="39"/>
        <v>9.420289855072464E-2</v>
      </c>
      <c r="I853" s="9">
        <v>24</v>
      </c>
      <c r="J853" s="10">
        <f>I853/F853</f>
        <v>0.17391304347826086</v>
      </c>
      <c r="K853" s="11">
        <v>0</v>
      </c>
      <c r="L853" s="12">
        <f>K853/F853</f>
        <v>0</v>
      </c>
      <c r="M853" s="9">
        <v>3</v>
      </c>
      <c r="N853" s="16">
        <f>M853/F853</f>
        <v>2.1739130434782608E-2</v>
      </c>
      <c r="O853" s="15">
        <f>(G853+I853+K853)*0.3/F853+M853*0.1/F853</f>
        <v>8.2608695652173908E-2</v>
      </c>
      <c r="P853" s="36">
        <f>43000000*(O853*F853)/SUMPRODUCT($F$4:$F$964,$O$4:$O$964)</f>
        <v>5347.7283445638977</v>
      </c>
      <c r="Q853" s="36">
        <f>P853/F853</f>
        <v>38.751654670752885</v>
      </c>
      <c r="R853" s="15">
        <f>(0.3*IF(H853&lt;=$H$968,H853*F853,$H$968*F853)+0.3*IF(J853&lt;=$J$968,J853*F853,$J$968*F853)+0.3*IF(L853&lt;$L$968,L853*F853,$L$968*F853)+0.1*IF(N853&lt;$N$968,N853*F853,$N$968*F853))/F853</f>
        <v>8.2608695652173922E-2</v>
      </c>
      <c r="S853" s="37">
        <f>43000000*(R853*F853)/SUMPRODUCT($R$4:$R$964,$F$4:$F$964)</f>
        <v>5494.2342750427624</v>
      </c>
      <c r="T853" s="38">
        <f>S853/F853</f>
        <v>39.813291848135961</v>
      </c>
      <c r="U853" s="38">
        <f>43000000*F853/SUM($F$4:$F$964)</f>
        <v>13673.283638835444</v>
      </c>
      <c r="V853" s="38">
        <f t="shared" si="40"/>
        <v>8179.049363792682</v>
      </c>
      <c r="W853" s="38">
        <f t="shared" si="41"/>
        <v>59.268473650671865</v>
      </c>
    </row>
    <row r="854" spans="1:23" x14ac:dyDescent="0.25">
      <c r="A854" s="7" t="s">
        <v>1719</v>
      </c>
      <c r="B854" s="7" t="s">
        <v>1720</v>
      </c>
      <c r="C854" s="7" t="s">
        <v>40</v>
      </c>
      <c r="D854" s="8">
        <v>9620</v>
      </c>
      <c r="E854" s="8" t="s">
        <v>1168</v>
      </c>
      <c r="F854" s="9">
        <v>451</v>
      </c>
      <c r="G854" s="9">
        <v>23</v>
      </c>
      <c r="H854" s="10">
        <f t="shared" si="39"/>
        <v>5.0997782705099776E-2</v>
      </c>
      <c r="I854" s="9">
        <v>81</v>
      </c>
      <c r="J854" s="10">
        <f>I854/F854</f>
        <v>0.17960088691796008</v>
      </c>
      <c r="K854" s="11">
        <v>8</v>
      </c>
      <c r="L854" s="12">
        <f>K854/F854</f>
        <v>1.7738359201773836E-2</v>
      </c>
      <c r="M854" s="9">
        <v>35</v>
      </c>
      <c r="N854" s="16">
        <f>M854/F854</f>
        <v>7.7605321507760533E-2</v>
      </c>
      <c r="O854" s="15">
        <f>(G854+I854+K854)*0.3/F854+M854*0.1/F854</f>
        <v>8.2261640798226177E-2</v>
      </c>
      <c r="P854" s="36">
        <f>43000000*(O854*F854)/SUMPRODUCT($F$4:$F$964,$O$4:$O$964)</f>
        <v>17403.572068712343</v>
      </c>
      <c r="Q854" s="36">
        <f>P854/F854</f>
        <v>38.588851593597212</v>
      </c>
      <c r="R854" s="15">
        <f>(0.3*IF(H854&lt;=$H$968,H854*F854,$H$968*F854)+0.3*IF(J854&lt;=$J$968,J854*F854,$J$968*F854)+0.3*IF(L854&lt;$L$968,L854*F854,$L$968*F854)+0.1*IF(N854&lt;$N$968,N854*F854,$N$968*F854))/F854</f>
        <v>8.2261640798226163E-2</v>
      </c>
      <c r="S854" s="37">
        <f>43000000*(R854*F854)/SUMPRODUCT($R$4:$R$964,$F$4:$F$964)</f>
        <v>17880.358912639163</v>
      </c>
      <c r="T854" s="38">
        <f>S854/F854</f>
        <v>39.646028631128964</v>
      </c>
      <c r="U854" s="38">
        <f>43000000*F854/SUM($F$4:$F$964)</f>
        <v>44685.876239962214</v>
      </c>
      <c r="V854" s="38">
        <f t="shared" si="40"/>
        <v>26805.51732732305</v>
      </c>
      <c r="W854" s="38">
        <f t="shared" si="41"/>
        <v>59.435736867678862</v>
      </c>
    </row>
    <row r="855" spans="1:23" x14ac:dyDescent="0.25">
      <c r="A855" s="7" t="s">
        <v>1721</v>
      </c>
      <c r="B855" s="7" t="s">
        <v>1061</v>
      </c>
      <c r="C855" s="7" t="s">
        <v>664</v>
      </c>
      <c r="D855" s="8">
        <v>2440</v>
      </c>
      <c r="E855" s="8" t="s">
        <v>733</v>
      </c>
      <c r="F855" s="9">
        <v>477</v>
      </c>
      <c r="G855" s="9">
        <v>36</v>
      </c>
      <c r="H855" s="10">
        <f t="shared" si="39"/>
        <v>7.5471698113207544E-2</v>
      </c>
      <c r="I855" s="9">
        <v>73</v>
      </c>
      <c r="J855" s="10">
        <f>I855/F855</f>
        <v>0.15303983228511531</v>
      </c>
      <c r="K855" s="11">
        <v>8</v>
      </c>
      <c r="L855" s="12">
        <f>K855/F855</f>
        <v>1.6771488469601678E-2</v>
      </c>
      <c r="M855" s="9">
        <v>41</v>
      </c>
      <c r="N855" s="16">
        <f>M855/F855</f>
        <v>8.5953878406708595E-2</v>
      </c>
      <c r="O855" s="15">
        <f>(G855+I855+K855)*0.3/F855+M855*0.1/F855</f>
        <v>8.2180293501048218E-2</v>
      </c>
      <c r="P855" s="36">
        <f>43000000*(O855*F855)/SUMPRODUCT($F$4:$F$964,$O$4:$O$964)</f>
        <v>18388.67992165832</v>
      </c>
      <c r="Q855" s="36">
        <f>P855/F855</f>
        <v>38.550691659661048</v>
      </c>
      <c r="R855" s="15">
        <f>(0.3*IF(H855&lt;=$H$968,H855*F855,$H$968*F855)+0.3*IF(J855&lt;=$J$968,J855*F855,$J$968*F855)+0.3*IF(L855&lt;$L$968,L855*F855,$L$968*F855)+0.1*IF(N855&lt;$N$968,N855*F855,$N$968*F855))/F855</f>
        <v>8.2180293501048204E-2</v>
      </c>
      <c r="S855" s="37">
        <f>43000000*(R855*F855)/SUMPRODUCT($R$4:$R$964,$F$4:$F$964)</f>
        <v>18892.454700147038</v>
      </c>
      <c r="T855" s="38">
        <f>S855/F855</f>
        <v>39.606823270748507</v>
      </c>
      <c r="U855" s="38">
        <f>43000000*F855/SUM($F$4:$F$964)</f>
        <v>47262.002142931204</v>
      </c>
      <c r="V855" s="38">
        <f t="shared" si="40"/>
        <v>28369.547442784165</v>
      </c>
      <c r="W855" s="38">
        <f t="shared" si="41"/>
        <v>59.474942228059319</v>
      </c>
    </row>
    <row r="856" spans="1:23" x14ac:dyDescent="0.25">
      <c r="A856" s="7" t="s">
        <v>1722</v>
      </c>
      <c r="B856" s="7" t="s">
        <v>1723</v>
      </c>
      <c r="C856" s="7" t="s">
        <v>1724</v>
      </c>
      <c r="D856" s="8">
        <v>2860</v>
      </c>
      <c r="E856" s="8" t="s">
        <v>1352</v>
      </c>
      <c r="F856" s="9">
        <v>149</v>
      </c>
      <c r="G856" s="9">
        <v>10</v>
      </c>
      <c r="H856" s="10">
        <f t="shared" si="39"/>
        <v>6.7114093959731544E-2</v>
      </c>
      <c r="I856" s="9">
        <v>25</v>
      </c>
      <c r="J856" s="10">
        <f>I856/F856</f>
        <v>0.16778523489932887</v>
      </c>
      <c r="K856" s="11">
        <v>1</v>
      </c>
      <c r="L856" s="12">
        <f>K856/F856</f>
        <v>6.7114093959731542E-3</v>
      </c>
      <c r="M856" s="9">
        <v>14</v>
      </c>
      <c r="N856" s="16">
        <f>M856/F856</f>
        <v>9.3959731543624164E-2</v>
      </c>
      <c r="O856" s="15">
        <f>(G856+I856+K856)*0.3/F856+M856*0.1/F856</f>
        <v>8.1879194630872468E-2</v>
      </c>
      <c r="P856" s="36">
        <f>43000000*(O856*F856)/SUMPRODUCT($F$4:$F$964,$O$4:$O$964)</f>
        <v>5723.0075266385575</v>
      </c>
      <c r="Q856" s="36">
        <f>P856/F856</f>
        <v>38.409446487507097</v>
      </c>
      <c r="R856" s="15">
        <f>(0.3*IF(H856&lt;=$H$968,H856*F856,$H$968*F856)+0.3*IF(J856&lt;=$J$968,J856*F856,$J$968*F856)+0.3*IF(L856&lt;$L$968,L856*F856,$L$968*F856)+0.1*IF(N856&lt;$N$968,N856*F856,$N$968*F856))/F856</f>
        <v>8.1879194630872495E-2</v>
      </c>
      <c r="S856" s="37">
        <f>43000000*(R856*F856)/SUMPRODUCT($R$4:$R$964,$F$4:$F$964)</f>
        <v>5879.7945750457638</v>
      </c>
      <c r="T856" s="38">
        <f>S856/F856</f>
        <v>39.461708557354122</v>
      </c>
      <c r="U856" s="38">
        <f>43000000*F856/SUM($F$4:$F$964)</f>
        <v>14763.183059322328</v>
      </c>
      <c r="V856" s="38">
        <f t="shared" si="40"/>
        <v>8883.3884842765638</v>
      </c>
      <c r="W856" s="38">
        <f t="shared" si="41"/>
        <v>59.620056941453704</v>
      </c>
    </row>
    <row r="857" spans="1:23" x14ac:dyDescent="0.25">
      <c r="A857" s="7" t="s">
        <v>1392</v>
      </c>
      <c r="B857" s="7" t="s">
        <v>1393</v>
      </c>
      <c r="C857" s="7" t="s">
        <v>40</v>
      </c>
      <c r="D857" s="8">
        <v>2400</v>
      </c>
      <c r="E857" s="8" t="s">
        <v>531</v>
      </c>
      <c r="F857" s="9">
        <v>602</v>
      </c>
      <c r="G857" s="9">
        <v>39</v>
      </c>
      <c r="H857" s="10">
        <f t="shared" si="39"/>
        <v>6.4784053156146174E-2</v>
      </c>
      <c r="I857" s="9">
        <v>87</v>
      </c>
      <c r="J857" s="10">
        <f>I857/F857</f>
        <v>0.14451827242524917</v>
      </c>
      <c r="K857" s="11">
        <v>17</v>
      </c>
      <c r="L857" s="12">
        <f>K857/F857</f>
        <v>2.823920265780731E-2</v>
      </c>
      <c r="M857" s="9">
        <v>58</v>
      </c>
      <c r="N857" s="16">
        <f>M857/F857</f>
        <v>9.634551495016612E-2</v>
      </c>
      <c r="O857" s="15">
        <f>(G857+I857+K857)*0.3/F857+M857*0.1/F857</f>
        <v>8.0897009966777414E-2</v>
      </c>
      <c r="P857" s="36">
        <f>43000000*(O857*F857)/SUMPRODUCT($F$4:$F$964,$O$4:$O$964)</f>
        <v>22845.120208794902</v>
      </c>
      <c r="Q857" s="36">
        <f>P857/F857</f>
        <v>37.948704665772262</v>
      </c>
      <c r="R857" s="15">
        <f>(0.3*IF(H857&lt;=$H$968,H857*F857,$H$968*F857)+0.3*IF(J857&lt;=$J$968,J857*F857,$J$968*F857)+0.3*IF(L857&lt;$L$968,L857*F857,$L$968*F857)+0.1*IF(N857&lt;$N$968,N857*F857,$N$968*F857))/F857</f>
        <v>8.0897009966777414E-2</v>
      </c>
      <c r="S857" s="37">
        <f>43000000*(R857*F857)/SUMPRODUCT($R$4:$R$964,$F$4:$F$964)</f>
        <v>23470.983262682679</v>
      </c>
      <c r="T857" s="38">
        <f>S857/F857</f>
        <v>38.988344290170566</v>
      </c>
      <c r="U857" s="38">
        <f>43000000*F857/SUM($F$4:$F$964)</f>
        <v>59647.222830282153</v>
      </c>
      <c r="V857" s="38">
        <f t="shared" si="40"/>
        <v>36176.239567599478</v>
      </c>
      <c r="W857" s="38">
        <f t="shared" si="41"/>
        <v>60.09342120863726</v>
      </c>
    </row>
    <row r="858" spans="1:23" x14ac:dyDescent="0.25">
      <c r="A858" s="7" t="s">
        <v>506</v>
      </c>
      <c r="B858" s="7" t="s">
        <v>1725</v>
      </c>
      <c r="C858" s="7" t="s">
        <v>255</v>
      </c>
      <c r="D858" s="8">
        <v>9000</v>
      </c>
      <c r="E858" s="8" t="s">
        <v>66</v>
      </c>
      <c r="F858" s="9">
        <v>718</v>
      </c>
      <c r="G858" s="9">
        <v>31</v>
      </c>
      <c r="H858" s="10">
        <f t="shared" si="39"/>
        <v>4.3175487465181059E-2</v>
      </c>
      <c r="I858" s="9">
        <v>73</v>
      </c>
      <c r="J858" s="10">
        <f>I858/F858</f>
        <v>0.10167130919220056</v>
      </c>
      <c r="K858" s="11">
        <v>22</v>
      </c>
      <c r="L858" s="12">
        <f>K858/F858</f>
        <v>3.0640668523676879E-2</v>
      </c>
      <c r="M858" s="9">
        <v>201</v>
      </c>
      <c r="N858" s="16">
        <f>M858/F858</f>
        <v>0.27994428969359331</v>
      </c>
      <c r="O858" s="15">
        <f>(G858+I858+K858)*0.3/F858+M858*0.1/F858</f>
        <v>8.0640668523676878E-2</v>
      </c>
      <c r="P858" s="36">
        <f>43000000*(O858*F858)/SUMPRODUCT($F$4:$F$964,$O$4:$O$964)</f>
        <v>27160.830802653487</v>
      </c>
      <c r="Q858" s="36">
        <f>P858/F858</f>
        <v>37.828455156899004</v>
      </c>
      <c r="R858" s="15">
        <f>(0.3*IF(H858&lt;=$H$968,H858*F858,$H$968*F858)+0.3*IF(J858&lt;=$J$968,J858*F858,$J$968*F858)+0.3*IF(L858&lt;$L$968,L858*F858,$L$968*F858)+0.1*IF(N858&lt;$N$968,N858*F858,$N$968*F858))/F858</f>
        <v>8.0640668523676878E-2</v>
      </c>
      <c r="S858" s="37">
        <f>43000000*(R858*F858)/SUMPRODUCT($R$4:$R$964,$F$4:$F$964)</f>
        <v>27904.926712717184</v>
      </c>
      <c r="T858" s="38">
        <f>S858/F858</f>
        <v>38.864800435539252</v>
      </c>
      <c r="U858" s="38">
        <f>43000000*F858/SUM($F$4:$F$964)</f>
        <v>71140.707628143835</v>
      </c>
      <c r="V858" s="38">
        <f t="shared" si="40"/>
        <v>43235.780915426651</v>
      </c>
      <c r="W858" s="38">
        <f t="shared" si="41"/>
        <v>60.216965063268574</v>
      </c>
    </row>
    <row r="859" spans="1:23" x14ac:dyDescent="0.25">
      <c r="A859" s="7" t="s">
        <v>1726</v>
      </c>
      <c r="B859" s="7" t="s">
        <v>1727</v>
      </c>
      <c r="C859" s="7" t="s">
        <v>126</v>
      </c>
      <c r="D859" s="20">
        <v>8000</v>
      </c>
      <c r="E859" s="20" t="s">
        <v>659</v>
      </c>
      <c r="F859" s="9">
        <v>302</v>
      </c>
      <c r="G859" s="9">
        <v>26</v>
      </c>
      <c r="H859" s="10">
        <f t="shared" si="39"/>
        <v>8.6092715231788075E-2</v>
      </c>
      <c r="I859" s="9">
        <v>30</v>
      </c>
      <c r="J859" s="10">
        <f>I859/F859</f>
        <v>9.9337748344370855E-2</v>
      </c>
      <c r="K859" s="11">
        <v>7</v>
      </c>
      <c r="L859" s="12">
        <f>K859/F859</f>
        <v>2.3178807947019868E-2</v>
      </c>
      <c r="M859" s="9">
        <v>54</v>
      </c>
      <c r="N859" s="16">
        <f>M859/F859</f>
        <v>0.17880794701986755</v>
      </c>
      <c r="O859" s="15">
        <f>(G859+I859+K859)*0.3/F859+M859*0.1/F859</f>
        <v>8.0463576158940384E-2</v>
      </c>
      <c r="P859" s="36">
        <f>43000000*(O859*F859)/SUMPRODUCT($F$4:$F$964,$O$4:$O$964)</f>
        <v>11399.105155517784</v>
      </c>
      <c r="Q859" s="36">
        <f>P859/F859</f>
        <v>37.745381309661532</v>
      </c>
      <c r="R859" s="15">
        <f>(0.3*IF(H859&lt;=$H$968,H859*F859,$H$968*F859)+0.3*IF(J859&lt;=$J$968,J859*F859,$J$968*F859)+0.3*IF(L859&lt;$L$968,L859*F859,$L$968*F859)+0.1*IF(N859&lt;$N$968,N859*F859,$N$968*F859))/F859</f>
        <v>8.0463576158940384E-2</v>
      </c>
      <c r="S859" s="37">
        <f>43000000*(R859*F859)/SUMPRODUCT($R$4:$R$964,$F$4:$F$964)</f>
        <v>11711.39411259115</v>
      </c>
      <c r="T859" s="38">
        <f>S859/F859</f>
        <v>38.779450703944207</v>
      </c>
      <c r="U859" s="38">
        <f>43000000*F859/SUM($F$4:$F$964)</f>
        <v>29922.693180639882</v>
      </c>
      <c r="V859" s="38">
        <f t="shared" si="40"/>
        <v>18211.299068048735</v>
      </c>
      <c r="W859" s="38">
        <f t="shared" si="41"/>
        <v>60.302314794863619</v>
      </c>
    </row>
    <row r="860" spans="1:23" x14ac:dyDescent="0.25">
      <c r="A860" s="7" t="s">
        <v>617</v>
      </c>
      <c r="B860" s="7" t="s">
        <v>1728</v>
      </c>
      <c r="C860" s="7" t="s">
        <v>807</v>
      </c>
      <c r="D860" s="20">
        <v>9500</v>
      </c>
      <c r="E860" s="20" t="s">
        <v>631</v>
      </c>
      <c r="F860" s="9">
        <v>373</v>
      </c>
      <c r="G860" s="9">
        <v>23</v>
      </c>
      <c r="H860" s="10">
        <f t="shared" si="39"/>
        <v>6.1662198391420911E-2</v>
      </c>
      <c r="I860" s="9">
        <v>50</v>
      </c>
      <c r="J860" s="10">
        <f>I860/F860</f>
        <v>0.13404825737265416</v>
      </c>
      <c r="K860" s="11">
        <v>12</v>
      </c>
      <c r="L860" s="12">
        <f>K860/F860</f>
        <v>3.2171581769436998E-2</v>
      </c>
      <c r="M860" s="9">
        <v>45</v>
      </c>
      <c r="N860" s="16">
        <f>M860/F860</f>
        <v>0.12064343163538874</v>
      </c>
      <c r="O860" s="15">
        <f>(G860+I860+K860)*0.3/F860+M860*0.1/F860</f>
        <v>8.0428954423592491E-2</v>
      </c>
      <c r="P860" s="36">
        <f>43000000*(O860*F860)/SUMPRODUCT($F$4:$F$964,$O$4:$O$964)</f>
        <v>14072.969327799734</v>
      </c>
      <c r="Q860" s="36">
        <f>P860/F860</f>
        <v>37.729140289007333</v>
      </c>
      <c r="R860" s="15">
        <f>(0.3*IF(H860&lt;=$H$968,H860*F860,$H$968*F860)+0.3*IF(J860&lt;=$J$968,J860*F860,$J$968*F860)+0.3*IF(L860&lt;$L$968,L860*F860,$L$968*F860)+0.1*IF(N860&lt;$N$968,N860*F860,$N$968*F860))/F860</f>
        <v>8.0428954423592491E-2</v>
      </c>
      <c r="S860" s="37">
        <f>43000000*(R860*F860)/SUMPRODUCT($R$4:$R$964,$F$4:$F$964)</f>
        <v>14458.511250112531</v>
      </c>
      <c r="T860" s="38">
        <f>S860/F860</f>
        <v>38.762764745610006</v>
      </c>
      <c r="U860" s="38">
        <f>43000000*F860/SUM($F$4:$F$964)</f>
        <v>36957.498531055222</v>
      </c>
      <c r="V860" s="38">
        <f t="shared" si="40"/>
        <v>22498.987280942689</v>
      </c>
      <c r="W860" s="38">
        <f t="shared" si="41"/>
        <v>60.31900075319782</v>
      </c>
    </row>
    <row r="861" spans="1:23" x14ac:dyDescent="0.25">
      <c r="A861" s="7" t="s">
        <v>1729</v>
      </c>
      <c r="B861" s="7" t="s">
        <v>1106</v>
      </c>
      <c r="C861" s="7" t="s">
        <v>408</v>
      </c>
      <c r="D861" s="8">
        <v>2950</v>
      </c>
      <c r="E861" s="8" t="s">
        <v>394</v>
      </c>
      <c r="F861" s="9">
        <v>242</v>
      </c>
      <c r="G861" s="9">
        <v>19</v>
      </c>
      <c r="H861" s="10">
        <f t="shared" si="39"/>
        <v>7.8512396694214878E-2</v>
      </c>
      <c r="I861" s="9">
        <v>25</v>
      </c>
      <c r="J861" s="10">
        <f>I861/F861</f>
        <v>0.10330578512396695</v>
      </c>
      <c r="K861" s="11">
        <v>4</v>
      </c>
      <c r="L861" s="12">
        <f>K861/F861</f>
        <v>1.6528925619834711E-2</v>
      </c>
      <c r="M861" s="9">
        <v>50</v>
      </c>
      <c r="N861" s="16">
        <f>M861/F861</f>
        <v>0.20661157024793389</v>
      </c>
      <c r="O861" s="15">
        <f>(G861+I861+K861)*0.3/F861+M861*0.1/F861</f>
        <v>8.0165289256198341E-2</v>
      </c>
      <c r="P861" s="36">
        <f>43000000*(O861*F861)/SUMPRODUCT($F$4:$F$964,$O$4:$O$964)</f>
        <v>9100.5201653104923</v>
      </c>
      <c r="Q861" s="36">
        <f>P861/F861</f>
        <v>37.605455228555755</v>
      </c>
      <c r="R861" s="15">
        <f>(0.3*IF(H861&lt;=$H$968,H861*F861,$H$968*F861)+0.3*IF(J861&lt;=$J$968,J861*F861,$J$968*F861)+0.3*IF(L861&lt;$L$968,L861*F861,$L$968*F861)+0.1*IF(N861&lt;$N$968,N861*F861,$N$968*F861))/F861</f>
        <v>8.0165289256198341E-2</v>
      </c>
      <c r="S861" s="37">
        <f>43000000*(R861*F861)/SUMPRODUCT($R$4:$R$964,$F$4:$F$964)</f>
        <v>9349.8372750727685</v>
      </c>
      <c r="T861" s="38">
        <f>S861/F861</f>
        <v>38.63569121930896</v>
      </c>
      <c r="U861" s="38">
        <f>43000000*F861/SUM($F$4:$F$964)</f>
        <v>23977.78725071143</v>
      </c>
      <c r="V861" s="38">
        <f t="shared" si="40"/>
        <v>14627.949975638661</v>
      </c>
      <c r="W861" s="38">
        <f t="shared" si="41"/>
        <v>60.446074279498866</v>
      </c>
    </row>
    <row r="862" spans="1:23" x14ac:dyDescent="0.25">
      <c r="A862" s="7" t="s">
        <v>1730</v>
      </c>
      <c r="B862" s="7" t="s">
        <v>1629</v>
      </c>
      <c r="C862" s="7" t="s">
        <v>315</v>
      </c>
      <c r="D862" s="8">
        <v>9880</v>
      </c>
      <c r="E862" s="8" t="s">
        <v>1282</v>
      </c>
      <c r="F862" s="9">
        <v>144</v>
      </c>
      <c r="G862" s="9">
        <v>12</v>
      </c>
      <c r="H862" s="10">
        <f t="shared" si="39"/>
        <v>8.3333333333333329E-2</v>
      </c>
      <c r="I862" s="9">
        <v>26</v>
      </c>
      <c r="J862" s="10">
        <f>I862/F862</f>
        <v>0.18055555555555555</v>
      </c>
      <c r="K862" s="11">
        <v>0</v>
      </c>
      <c r="L862" s="12">
        <f>K862/F862</f>
        <v>0</v>
      </c>
      <c r="M862" s="9">
        <v>1</v>
      </c>
      <c r="N862" s="16">
        <f>M862/F862</f>
        <v>6.9444444444444441E-3</v>
      </c>
      <c r="O862" s="15">
        <f>(G862+I862+K862)*0.3/F862+M862*0.1/F862</f>
        <v>7.9861111111111105E-2</v>
      </c>
      <c r="P862" s="36">
        <f>43000000*(O862*F862)/SUMPRODUCT($F$4:$F$964,$O$4:$O$964)</f>
        <v>5394.6382423232317</v>
      </c>
      <c r="Q862" s="36">
        <f>P862/F862</f>
        <v>37.462765571689111</v>
      </c>
      <c r="R862" s="15">
        <f>(0.3*IF(H862&lt;=$H$968,H862*F862,$H$968*F862)+0.3*IF(J862&lt;=$J$968,J862*F862,$J$968*F862)+0.3*IF(L862&lt;$L$968,L862*F862,$L$968*F862)+0.1*IF(N862&lt;$N$968,N862*F862,$N$968*F862))/F862</f>
        <v>7.9861111111111105E-2</v>
      </c>
      <c r="S862" s="37">
        <f>43000000*(R862*F862)/SUMPRODUCT($R$4:$R$964,$F$4:$F$964)</f>
        <v>5542.4293125431368</v>
      </c>
      <c r="T862" s="38">
        <f>S862/F862</f>
        <v>38.489092448216226</v>
      </c>
      <c r="U862" s="38">
        <f>43000000*F862/SUM($F$4:$F$964)</f>
        <v>14267.774231828289</v>
      </c>
      <c r="V862" s="38">
        <f t="shared" si="40"/>
        <v>8725.3449192851513</v>
      </c>
      <c r="W862" s="38">
        <f t="shared" si="41"/>
        <v>60.5926730505916</v>
      </c>
    </row>
    <row r="863" spans="1:23" x14ac:dyDescent="0.25">
      <c r="A863" s="7" t="s">
        <v>1731</v>
      </c>
      <c r="B863" s="7" t="s">
        <v>1567</v>
      </c>
      <c r="C863" s="7" t="s">
        <v>40</v>
      </c>
      <c r="D863" s="8">
        <v>3000</v>
      </c>
      <c r="E863" s="8" t="s">
        <v>479</v>
      </c>
      <c r="F863" s="9">
        <v>770</v>
      </c>
      <c r="G863" s="9">
        <v>22</v>
      </c>
      <c r="H863" s="10">
        <f t="shared" si="39"/>
        <v>2.8571428571428571E-2</v>
      </c>
      <c r="I863" s="9">
        <v>79</v>
      </c>
      <c r="J863" s="10">
        <f>I863/F863</f>
        <v>0.1025974025974026</v>
      </c>
      <c r="K863" s="11">
        <v>61</v>
      </c>
      <c r="L863" s="12">
        <f>K863/F863</f>
        <v>7.9220779220779219E-2</v>
      </c>
      <c r="M863" s="9">
        <v>128</v>
      </c>
      <c r="N863" s="16">
        <f>M863/F863</f>
        <v>0.16623376623376623</v>
      </c>
      <c r="O863" s="15">
        <f>(G863+I863+K863)*0.3/F863+M863*0.1/F863</f>
        <v>7.9740259740259736E-2</v>
      </c>
      <c r="P863" s="36">
        <f>43000000*(O863*F863)/SUMPRODUCT($F$4:$F$964,$O$4:$O$964)</f>
        <v>28802.677224230123</v>
      </c>
      <c r="Q863" s="36">
        <f>P863/F863</f>
        <v>37.406074317181975</v>
      </c>
      <c r="R863" s="15">
        <f>(0.3*IF(H863&lt;=$H$968,H863*F863,$H$968*F863)+0.3*IF(J863&lt;=$J$968,J863*F863,$J$968*F863)+0.3*IF(L863&lt;$L$968,L863*F863,$L$968*F863)+0.1*IF(N863&lt;$N$968,N863*F863,$N$968*F863))/F863</f>
        <v>7.9740259740259722E-2</v>
      </c>
      <c r="S863" s="37">
        <f>43000000*(R863*F863)/SUMPRODUCT($R$4:$R$964,$F$4:$F$964)</f>
        <v>29591.753025230308</v>
      </c>
      <c r="T863" s="38">
        <f>S863/F863</f>
        <v>38.430848084714682</v>
      </c>
      <c r="U863" s="38">
        <f>43000000*F863/SUM($F$4:$F$964)</f>
        <v>76292.959434081829</v>
      </c>
      <c r="V863" s="38">
        <f t="shared" si="40"/>
        <v>46701.206408851518</v>
      </c>
      <c r="W863" s="38">
        <f t="shared" si="41"/>
        <v>60.650917414093144</v>
      </c>
    </row>
    <row r="864" spans="1:23" x14ac:dyDescent="0.25">
      <c r="A864" s="7" t="s">
        <v>1732</v>
      </c>
      <c r="B864" s="7" t="s">
        <v>1540</v>
      </c>
      <c r="C864" s="7" t="s">
        <v>255</v>
      </c>
      <c r="D864" s="8">
        <v>2300</v>
      </c>
      <c r="E864" s="8" t="s">
        <v>432</v>
      </c>
      <c r="F864" s="9">
        <v>765</v>
      </c>
      <c r="G864" s="9">
        <v>45</v>
      </c>
      <c r="H864" s="10">
        <f t="shared" si="39"/>
        <v>5.8823529411764705E-2</v>
      </c>
      <c r="I864" s="9">
        <v>115</v>
      </c>
      <c r="J864" s="10">
        <f>I864/F864</f>
        <v>0.15032679738562091</v>
      </c>
      <c r="K864" s="11">
        <v>9</v>
      </c>
      <c r="L864" s="12">
        <f>K864/F864</f>
        <v>1.1764705882352941E-2</v>
      </c>
      <c r="M864" s="9">
        <v>103</v>
      </c>
      <c r="N864" s="16">
        <f>M864/F864</f>
        <v>0.13464052287581699</v>
      </c>
      <c r="O864" s="15">
        <f>(G864+I864+K864)*0.3/F864+M864*0.1/F864</f>
        <v>7.9738562091503262E-2</v>
      </c>
      <c r="P864" s="36">
        <f>43000000*(O864*F864)/SUMPRODUCT($F$4:$F$964,$O$4:$O$964)</f>
        <v>28615.037633192787</v>
      </c>
      <c r="Q864" s="36">
        <f>P864/F864</f>
        <v>37.405277951885999</v>
      </c>
      <c r="R864" s="15">
        <f>(0.3*IF(H864&lt;=$H$968,H864*F864,$H$968*F864)+0.3*IF(J864&lt;=$J$968,J864*F864,$J$968*F864)+0.3*IF(L864&lt;$L$968,L864*F864,$L$968*F864)+0.1*IF(N864&lt;$N$968,N864*F864,$N$968*F864))/F864</f>
        <v>7.9738562091503262E-2</v>
      </c>
      <c r="S864" s="37">
        <f>43000000*(R864*F864)/SUMPRODUCT($R$4:$R$964,$F$4:$F$964)</f>
        <v>29398.97287522881</v>
      </c>
      <c r="T864" s="38">
        <f>S864/F864</f>
        <v>38.430029902259882</v>
      </c>
      <c r="U864" s="38">
        <f>43000000*F864/SUM($F$4:$F$964)</f>
        <v>75797.550606587785</v>
      </c>
      <c r="V864" s="38">
        <f t="shared" si="40"/>
        <v>46398.577731358979</v>
      </c>
      <c r="W864" s="38">
        <f t="shared" si="41"/>
        <v>60.651735596547944</v>
      </c>
    </row>
    <row r="865" spans="1:23" x14ac:dyDescent="0.25">
      <c r="A865" s="7" t="s">
        <v>1733</v>
      </c>
      <c r="B865" s="7" t="s">
        <v>541</v>
      </c>
      <c r="C865" s="7" t="s">
        <v>221</v>
      </c>
      <c r="D865" s="20">
        <v>3910</v>
      </c>
      <c r="E865" s="20" t="s">
        <v>1068</v>
      </c>
      <c r="F865" s="9">
        <v>121</v>
      </c>
      <c r="G865" s="9">
        <v>7</v>
      </c>
      <c r="H865" s="10">
        <f t="shared" si="39"/>
        <v>5.7851239669421489E-2</v>
      </c>
      <c r="I865" s="9">
        <v>22</v>
      </c>
      <c r="J865" s="10">
        <f>I865/F865</f>
        <v>0.18181818181818182</v>
      </c>
      <c r="K865" s="11">
        <v>3</v>
      </c>
      <c r="L865" s="12">
        <f>K865/F865</f>
        <v>2.4793388429752067E-2</v>
      </c>
      <c r="M865" s="9">
        <v>0</v>
      </c>
      <c r="N865" s="16">
        <f>M865/F865</f>
        <v>0</v>
      </c>
      <c r="O865" s="15">
        <f>(G865+I865+K865)*0.3/F865+M865*0.1/F865</f>
        <v>7.9338842975206603E-2</v>
      </c>
      <c r="P865" s="36">
        <f>43000000*(O865*F865)/SUMPRODUCT($F$4:$F$964,$O$4:$O$964)</f>
        <v>4503.3501848959149</v>
      </c>
      <c r="Q865" s="36">
        <f>P865/F865</f>
        <v>37.217770123106732</v>
      </c>
      <c r="R865" s="15">
        <f>(0.3*IF(H865&lt;=$H$968,H865*F865,$H$968*F865)+0.3*IF(J865&lt;=$J$968,J865*F865,$J$968*F865)+0.3*IF(L865&lt;$L$968,L865*F865,$L$968*F865)+0.1*IF(N865&lt;$N$968,N865*F865,$N$968*F865))/F865</f>
        <v>7.9338842975206603E-2</v>
      </c>
      <c r="S865" s="37">
        <f>43000000*(R865*F865)/SUMPRODUCT($R$4:$R$964,$F$4:$F$964)</f>
        <v>4626.7236000360099</v>
      </c>
      <c r="T865" s="38">
        <f>S865/F865</f>
        <v>38.237385124264542</v>
      </c>
      <c r="U865" s="38">
        <f>43000000*F865/SUM($F$4:$F$964)</f>
        <v>11988.893625355715</v>
      </c>
      <c r="V865" s="38">
        <f t="shared" si="40"/>
        <v>7362.170025319705</v>
      </c>
      <c r="W865" s="38">
        <f t="shared" si="41"/>
        <v>60.844380374543285</v>
      </c>
    </row>
    <row r="866" spans="1:23" x14ac:dyDescent="0.25">
      <c r="A866" s="7" t="s">
        <v>1734</v>
      </c>
      <c r="B866" s="7" t="s">
        <v>777</v>
      </c>
      <c r="C866" s="7" t="s">
        <v>100</v>
      </c>
      <c r="D866" s="8">
        <v>8790</v>
      </c>
      <c r="E866" s="8" t="s">
        <v>582</v>
      </c>
      <c r="F866" s="9">
        <v>770</v>
      </c>
      <c r="G866" s="9">
        <v>56</v>
      </c>
      <c r="H866" s="10">
        <f t="shared" si="39"/>
        <v>7.2727272727272724E-2</v>
      </c>
      <c r="I866" s="9">
        <v>119</v>
      </c>
      <c r="J866" s="10">
        <f>I866/F866</f>
        <v>0.15454545454545454</v>
      </c>
      <c r="K866" s="11">
        <v>18</v>
      </c>
      <c r="L866" s="12">
        <f>K866/F866</f>
        <v>2.3376623376623377E-2</v>
      </c>
      <c r="M866" s="9">
        <v>28</v>
      </c>
      <c r="N866" s="16">
        <f>M866/F866</f>
        <v>3.6363636363636362E-2</v>
      </c>
      <c r="O866" s="15">
        <f>(G866+I866+K866)*0.3/F866+M866*0.1/F866</f>
        <v>7.8831168831168821E-2</v>
      </c>
      <c r="P866" s="36">
        <f>43000000*(O866*F866)/SUMPRODUCT($F$4:$F$964,$O$4:$O$964)</f>
        <v>28474.307939914794</v>
      </c>
      <c r="Q866" s="36">
        <f>P866/F866</f>
        <v>36.979620701188047</v>
      </c>
      <c r="R866" s="15">
        <f>(0.3*IF(H866&lt;=$H$968,H866*F866,$H$968*F866)+0.3*IF(J866&lt;=$J$968,J866*F866,$J$968*F866)+0.3*IF(L866&lt;$L$968,L866*F866,$L$968*F866)+0.1*IF(N866&lt;$N$968,N866*F866,$N$968*F866))/F866</f>
        <v>7.8831168831168821E-2</v>
      </c>
      <c r="S866" s="37">
        <f>43000000*(R866*F866)/SUMPRODUCT($R$4:$R$964,$F$4:$F$964)</f>
        <v>29254.387762727689</v>
      </c>
      <c r="T866" s="38">
        <f>S866/F866</f>
        <v>37.992711380165829</v>
      </c>
      <c r="U866" s="38">
        <f>43000000*F866/SUM($F$4:$F$964)</f>
        <v>76292.959434081829</v>
      </c>
      <c r="V866" s="38">
        <f t="shared" si="40"/>
        <v>47038.571671354141</v>
      </c>
      <c r="W866" s="38">
        <f t="shared" si="41"/>
        <v>61.089054118641997</v>
      </c>
    </row>
    <row r="867" spans="1:23" x14ac:dyDescent="0.25">
      <c r="A867" s="7" t="s">
        <v>1735</v>
      </c>
      <c r="B867" s="7" t="s">
        <v>1371</v>
      </c>
      <c r="C867" s="7" t="s">
        <v>1372</v>
      </c>
      <c r="D867" s="8">
        <v>3001</v>
      </c>
      <c r="E867" s="8" t="s">
        <v>479</v>
      </c>
      <c r="F867" s="9">
        <v>735</v>
      </c>
      <c r="G867" s="9">
        <v>26</v>
      </c>
      <c r="H867" s="10">
        <f t="shared" si="39"/>
        <v>3.5374149659863949E-2</v>
      </c>
      <c r="I867" s="9">
        <v>82</v>
      </c>
      <c r="J867" s="10">
        <f>I867/F867</f>
        <v>0.11156462585034013</v>
      </c>
      <c r="K867" s="11">
        <v>53</v>
      </c>
      <c r="L867" s="12">
        <f>K867/F867</f>
        <v>7.2108843537414966E-2</v>
      </c>
      <c r="M867" s="9">
        <v>96</v>
      </c>
      <c r="N867" s="16">
        <f>M867/F867</f>
        <v>0.1306122448979592</v>
      </c>
      <c r="O867" s="15">
        <f>(G867+I867+K867)*0.3/F867+M867*0.1/F867</f>
        <v>7.8775510204081634E-2</v>
      </c>
      <c r="P867" s="36">
        <f>43000000*(O867*F867)/SUMPRODUCT($F$4:$F$964,$O$4:$O$964)</f>
        <v>27160.830802653487</v>
      </c>
      <c r="Q867" s="36">
        <f>P867/F867</f>
        <v>36.953511296127196</v>
      </c>
      <c r="R867" s="15">
        <f>(0.3*IF(H867&lt;=$H$968,H867*F867,$H$968*F867)+0.3*IF(J867&lt;=$J$968,J867*F867,$J$968*F867)+0.3*IF(L867&lt;$L$968,L867*F867,$L$968*F867)+0.1*IF(N867&lt;$N$968,N867*F867,$N$968*F867))/F867</f>
        <v>7.8775510204081634E-2</v>
      </c>
      <c r="S867" s="37">
        <f>43000000*(R867*F867)/SUMPRODUCT($R$4:$R$964,$F$4:$F$964)</f>
        <v>27904.926712717184</v>
      </c>
      <c r="T867" s="38">
        <f>S867/F867</f>
        <v>37.965886683968961</v>
      </c>
      <c r="U867" s="38">
        <f>43000000*F867/SUM($F$4:$F$964)</f>
        <v>72825.097641623564</v>
      </c>
      <c r="V867" s="38">
        <f t="shared" si="40"/>
        <v>44920.17092890638</v>
      </c>
      <c r="W867" s="38">
        <f t="shared" si="41"/>
        <v>61.115878814838865</v>
      </c>
    </row>
    <row r="868" spans="1:23" x14ac:dyDescent="0.25">
      <c r="A868" s="7" t="s">
        <v>578</v>
      </c>
      <c r="B868" s="7" t="s">
        <v>1579</v>
      </c>
      <c r="C868" s="7" t="s">
        <v>126</v>
      </c>
      <c r="D868" s="8">
        <v>2200</v>
      </c>
      <c r="E868" s="8" t="s">
        <v>510</v>
      </c>
      <c r="F868" s="9">
        <v>423</v>
      </c>
      <c r="G868" s="9">
        <v>26</v>
      </c>
      <c r="H868" s="10">
        <f t="shared" si="39"/>
        <v>6.1465721040189124E-2</v>
      </c>
      <c r="I868" s="9">
        <v>58</v>
      </c>
      <c r="J868" s="10">
        <f>I868/F868</f>
        <v>0.13711583924349882</v>
      </c>
      <c r="K868" s="11">
        <v>11</v>
      </c>
      <c r="L868" s="12">
        <f>K868/F868</f>
        <v>2.6004728132387706E-2</v>
      </c>
      <c r="M868" s="9">
        <v>48</v>
      </c>
      <c r="N868" s="16">
        <f>M868/F868</f>
        <v>0.11347517730496454</v>
      </c>
      <c r="O868" s="15">
        <f>(G868+I868+K868)*0.3/F868+M868*0.1/F868</f>
        <v>7.8723404255319152E-2</v>
      </c>
      <c r="P868" s="36">
        <f>43000000*(O868*F868)/SUMPRODUCT($F$4:$F$964,$O$4:$O$964)</f>
        <v>15620.995953857708</v>
      </c>
      <c r="Q868" s="36">
        <f>P868/F868</f>
        <v>36.92906844883619</v>
      </c>
      <c r="R868" s="15">
        <f>(0.3*IF(H868&lt;=$H$968,H868*F868,$H$968*F868)+0.3*IF(J868&lt;=$J$968,J868*F868,$J$968*F868)+0.3*IF(L868&lt;$L$968,L868*F868,$L$968*F868)+0.1*IF(N868&lt;$N$968,N868*F868,$N$968*F868))/F868</f>
        <v>7.8723404255319138E-2</v>
      </c>
      <c r="S868" s="37">
        <f>43000000*(R868*F868)/SUMPRODUCT($R$4:$R$964,$F$4:$F$964)</f>
        <v>16048.947487624908</v>
      </c>
      <c r="T868" s="38">
        <f>S868/F868</f>
        <v>37.940774202422951</v>
      </c>
      <c r="U868" s="38">
        <f>43000000*F868/SUM($F$4:$F$964)</f>
        <v>41911.586805995597</v>
      </c>
      <c r="V868" s="38">
        <f t="shared" si="40"/>
        <v>25862.63931837069</v>
      </c>
      <c r="W868" s="38">
        <f t="shared" si="41"/>
        <v>61.140991296384875</v>
      </c>
    </row>
    <row r="869" spans="1:23" x14ac:dyDescent="0.25">
      <c r="A869" s="7" t="s">
        <v>1736</v>
      </c>
      <c r="B869" s="7" t="s">
        <v>1701</v>
      </c>
      <c r="C869" s="7" t="s">
        <v>279</v>
      </c>
      <c r="D869" s="8">
        <v>3140</v>
      </c>
      <c r="E869" s="8" t="s">
        <v>1128</v>
      </c>
      <c r="F869" s="9">
        <v>870</v>
      </c>
      <c r="G869" s="9">
        <v>76</v>
      </c>
      <c r="H869" s="10">
        <f t="shared" si="39"/>
        <v>8.7356321839080459E-2</v>
      </c>
      <c r="I869" s="9">
        <v>107</v>
      </c>
      <c r="J869" s="10">
        <f>I869/F869</f>
        <v>0.12298850574712644</v>
      </c>
      <c r="K869" s="11">
        <v>35</v>
      </c>
      <c r="L869" s="12">
        <f>K869/F869</f>
        <v>4.0229885057471264E-2</v>
      </c>
      <c r="M869" s="9">
        <v>30</v>
      </c>
      <c r="N869" s="16">
        <f>M869/F869</f>
        <v>3.4482758620689655E-2</v>
      </c>
      <c r="O869" s="15">
        <f>(G869+I869+K869)*0.3/F869+M869*0.1/F869</f>
        <v>7.862068965517241E-2</v>
      </c>
      <c r="P869" s="36">
        <f>43000000*(O869*F869)/SUMPRODUCT($F$4:$F$964,$O$4:$O$964)</f>
        <v>32086.370067383388</v>
      </c>
      <c r="Q869" s="36">
        <f>P869/F869</f>
        <v>36.880885134923432</v>
      </c>
      <c r="R869" s="15">
        <f>(0.3*IF(H869&lt;=$H$968,H869*F869,$H$968*F869)+0.3*IF(J869&lt;=$J$968,J869*F869,$J$968*F869)+0.3*IF(L869&lt;$L$968,L869*F869,$L$968*F869)+0.1*IF(N869&lt;$N$968,N869*F869,$N$968*F869))/F869</f>
        <v>7.8620689655172424E-2</v>
      </c>
      <c r="S869" s="37">
        <f>43000000*(R869*F869)/SUMPRODUCT($R$4:$R$964,$F$4:$F$964)</f>
        <v>32965.40565025658</v>
      </c>
      <c r="T869" s="38">
        <f>S869/F869</f>
        <v>37.891270862363882</v>
      </c>
      <c r="U869" s="38">
        <f>43000000*F869/SUM($F$4:$F$964)</f>
        <v>86201.13598396258</v>
      </c>
      <c r="V869" s="38">
        <f t="shared" si="40"/>
        <v>53235.730333706</v>
      </c>
      <c r="W869" s="38">
        <f t="shared" si="41"/>
        <v>61.190494636443944</v>
      </c>
    </row>
    <row r="870" spans="1:23" x14ac:dyDescent="0.25">
      <c r="A870" s="7" t="s">
        <v>1737</v>
      </c>
      <c r="B870" s="7" t="s">
        <v>1738</v>
      </c>
      <c r="C870" s="7" t="s">
        <v>1739</v>
      </c>
      <c r="D870" s="8">
        <v>2320</v>
      </c>
      <c r="E870" s="8" t="s">
        <v>1171</v>
      </c>
      <c r="F870" s="9">
        <v>643</v>
      </c>
      <c r="G870" s="9">
        <v>42</v>
      </c>
      <c r="H870" s="10">
        <f t="shared" si="39"/>
        <v>6.5318818040435461E-2</v>
      </c>
      <c r="I870" s="9">
        <v>98</v>
      </c>
      <c r="J870" s="10">
        <f>I870/F870</f>
        <v>0.15241057542768274</v>
      </c>
      <c r="K870" s="11">
        <v>12</v>
      </c>
      <c r="L870" s="12">
        <f>K870/F870</f>
        <v>1.8662519440124418E-2</v>
      </c>
      <c r="M870" s="9">
        <v>48</v>
      </c>
      <c r="N870" s="16">
        <f>M870/F870</f>
        <v>7.4650077760497674E-2</v>
      </c>
      <c r="O870" s="15">
        <f>(G870+I870+K870)*0.3/F870+M870*0.1/F870</f>
        <v>7.8382581648522548E-2</v>
      </c>
      <c r="P870" s="36">
        <f>43000000*(O870*F870)/SUMPRODUCT($F$4:$F$964,$O$4:$O$964)</f>
        <v>23642.588470703551</v>
      </c>
      <c r="Q870" s="36">
        <f>P870/F870</f>
        <v>36.769188912447206</v>
      </c>
      <c r="R870" s="15">
        <f>(0.3*IF(H870&lt;=$H$968,H870*F870,$H$968*F870)+0.3*IF(J870&lt;=$J$968,J870*F870,$J$968*F870)+0.3*IF(L870&lt;$L$968,L870*F870,$L$968*F870)+0.1*IF(N870&lt;$N$968,N870*F870,$N$968*F870))/F870</f>
        <v>7.8382581648522562E-2</v>
      </c>
      <c r="S870" s="37">
        <f>43000000*(R870*F870)/SUMPRODUCT($R$4:$R$964,$F$4:$F$964)</f>
        <v>24290.29890018906</v>
      </c>
      <c r="T870" s="38">
        <f>S870/F870</f>
        <v>37.776514619267587</v>
      </c>
      <c r="U870" s="38">
        <f>43000000*F870/SUM($F$4:$F$964)</f>
        <v>63709.575215733261</v>
      </c>
      <c r="V870" s="38">
        <f t="shared" si="40"/>
        <v>39419.276315544201</v>
      </c>
      <c r="W870" s="38">
        <f t="shared" si="41"/>
        <v>61.305250879540239</v>
      </c>
    </row>
    <row r="871" spans="1:23" x14ac:dyDescent="0.25">
      <c r="A871" s="7" t="s">
        <v>1740</v>
      </c>
      <c r="B871" s="7" t="s">
        <v>1328</v>
      </c>
      <c r="C871" s="7" t="s">
        <v>896</v>
      </c>
      <c r="D871" s="8">
        <v>8820</v>
      </c>
      <c r="E871" s="8" t="s">
        <v>890</v>
      </c>
      <c r="F871" s="9">
        <v>693</v>
      </c>
      <c r="G871" s="9">
        <v>50</v>
      </c>
      <c r="H871" s="10">
        <f t="shared" si="39"/>
        <v>7.2150072150072145E-2</v>
      </c>
      <c r="I871" s="9">
        <v>118</v>
      </c>
      <c r="J871" s="10">
        <f>I871/F871</f>
        <v>0.17027417027417027</v>
      </c>
      <c r="K871" s="11">
        <v>9</v>
      </c>
      <c r="L871" s="12">
        <f>K871/F871</f>
        <v>1.2987012987012988E-2</v>
      </c>
      <c r="M871" s="9">
        <v>12</v>
      </c>
      <c r="N871" s="16">
        <f>M871/F871</f>
        <v>1.7316017316017316E-2</v>
      </c>
      <c r="O871" s="15">
        <f>(G871+I871+K871)*0.3/F871+M871*0.1/F871</f>
        <v>7.8354978354978358E-2</v>
      </c>
      <c r="P871" s="36">
        <f>43000000*(O871*F871)/SUMPRODUCT($F$4:$F$964,$O$4:$O$964)</f>
        <v>25472.074483317519</v>
      </c>
      <c r="Q871" s="36">
        <f>P871/F871</f>
        <v>36.75624023566742</v>
      </c>
      <c r="R871" s="15">
        <f>(0.3*IF(H871&lt;=$H$968,H871*F871,$H$968*F871)+0.3*IF(J871&lt;=$J$968,J871*F871,$J$968*F871)+0.3*IF(L871&lt;$L$968,L871*F871,$L$968*F871)+0.1*IF(N871&lt;$N$968,N871*F871,$N$968*F871))/F871</f>
        <v>7.8354978354978344E-2</v>
      </c>
      <c r="S871" s="37">
        <f>43000000*(R871*F871)/SUMPRODUCT($R$4:$R$964,$F$4:$F$964)</f>
        <v>26169.905362703677</v>
      </c>
      <c r="T871" s="38">
        <f>S871/F871</f>
        <v>37.763211201592611</v>
      </c>
      <c r="U871" s="38">
        <f>43000000*F871/SUM($F$4:$F$964)</f>
        <v>68663.663490673644</v>
      </c>
      <c r="V871" s="38">
        <f t="shared" si="40"/>
        <v>42493.758127969966</v>
      </c>
      <c r="W871" s="38">
        <f t="shared" si="41"/>
        <v>61.318554297215215</v>
      </c>
    </row>
    <row r="872" spans="1:23" x14ac:dyDescent="0.25">
      <c r="A872" s="7" t="s">
        <v>1741</v>
      </c>
      <c r="B872" s="7" t="s">
        <v>873</v>
      </c>
      <c r="C872" s="7" t="s">
        <v>327</v>
      </c>
      <c r="D872" s="8">
        <v>9230</v>
      </c>
      <c r="E872" s="8" t="s">
        <v>415</v>
      </c>
      <c r="F872" s="9">
        <v>585</v>
      </c>
      <c r="G872" s="9">
        <v>48</v>
      </c>
      <c r="H872" s="10">
        <f t="shared" si="39"/>
        <v>8.2051282051282051E-2</v>
      </c>
      <c r="I872" s="9">
        <v>59</v>
      </c>
      <c r="J872" s="10">
        <f>I872/F872</f>
        <v>0.10085470085470086</v>
      </c>
      <c r="K872" s="11">
        <v>11</v>
      </c>
      <c r="L872" s="12">
        <f>K872/F872</f>
        <v>1.8803418803418803E-2</v>
      </c>
      <c r="M872" s="9">
        <v>103</v>
      </c>
      <c r="N872" s="16">
        <f>M872/F872</f>
        <v>0.17606837606837608</v>
      </c>
      <c r="O872" s="15">
        <f>(G872+I872+K872)*0.3/F872+M872*0.1/F872</f>
        <v>7.8119658119658125E-2</v>
      </c>
      <c r="P872" s="36">
        <f>43000000*(O872*F872)/SUMPRODUCT($F$4:$F$964,$O$4:$O$964)</f>
        <v>21437.823276014929</v>
      </c>
      <c r="Q872" s="36">
        <f>P872/F872</f>
        <v>36.645851753871675</v>
      </c>
      <c r="R872" s="15">
        <f>(0.3*IF(H872&lt;=$H$968,H872*F872,$H$968*F872)+0.3*IF(J872&lt;=$J$968,J872*F872,$J$968*F872)+0.3*IF(L872&lt;$L$968,L872*F872,$L$968*F872)+0.1*IF(N872&lt;$N$968,N872*F872,$N$968*F872))/F872</f>
        <v>7.8119658119658111E-2</v>
      </c>
      <c r="S872" s="37">
        <f>43000000*(R872*F872)/SUMPRODUCT($R$4:$R$964,$F$4:$F$964)</f>
        <v>22025.132137671422</v>
      </c>
      <c r="T872" s="38">
        <f>S872/F872</f>
        <v>37.649798525934052</v>
      </c>
      <c r="U872" s="38">
        <f>43000000*F872/SUM($F$4:$F$964)</f>
        <v>57962.832816802424</v>
      </c>
      <c r="V872" s="38">
        <f t="shared" si="40"/>
        <v>35937.700679130998</v>
      </c>
      <c r="W872" s="38">
        <f t="shared" si="41"/>
        <v>61.431966972873774</v>
      </c>
    </row>
    <row r="873" spans="1:23" x14ac:dyDescent="0.25">
      <c r="A873" s="7" t="s">
        <v>691</v>
      </c>
      <c r="B873" s="7" t="s">
        <v>1328</v>
      </c>
      <c r="C873" s="7" t="s">
        <v>896</v>
      </c>
      <c r="D873" s="8">
        <v>8820</v>
      </c>
      <c r="E873" s="8" t="s">
        <v>890</v>
      </c>
      <c r="F873" s="9">
        <v>184</v>
      </c>
      <c r="G873" s="9">
        <v>14</v>
      </c>
      <c r="H873" s="10">
        <f t="shared" si="39"/>
        <v>7.6086956521739135E-2</v>
      </c>
      <c r="I873" s="9">
        <v>30</v>
      </c>
      <c r="J873" s="10">
        <f>I873/F873</f>
        <v>0.16304347826086957</v>
      </c>
      <c r="K873" s="11">
        <v>2</v>
      </c>
      <c r="L873" s="12">
        <f>K873/F873</f>
        <v>1.0869565217391304E-2</v>
      </c>
      <c r="M873" s="9">
        <v>5</v>
      </c>
      <c r="N873" s="16">
        <f>M873/F873</f>
        <v>2.717391304347826E-2</v>
      </c>
      <c r="O873" s="15">
        <f>(G873+I873+K873)*0.3/F873+M873*0.1/F873</f>
        <v>7.7717391304347822E-2</v>
      </c>
      <c r="P873" s="36">
        <f>43000000*(O873*F873)/SUMPRODUCT($F$4:$F$964,$O$4:$O$964)</f>
        <v>6708.1153795845394</v>
      </c>
      <c r="Q873" s="36">
        <f>P873/F873</f>
        <v>36.45714880208989</v>
      </c>
      <c r="R873" s="15">
        <f>(0.3*IF(H873&lt;=$H$968,H873*F873,$H$968*F873)+0.3*IF(J873&lt;=$J$968,J873*F873,$J$968*F873)+0.3*IF(L873&lt;$L$968,L873*F873,$L$968*F873)+0.1*IF(N873&lt;$N$968,N873*F873,$N$968*F873))/F873</f>
        <v>7.7717391304347822E-2</v>
      </c>
      <c r="S873" s="37">
        <f>43000000*(R873*F873)/SUMPRODUCT($R$4:$R$964,$F$4:$F$964)</f>
        <v>6891.8903625536404</v>
      </c>
      <c r="T873" s="38">
        <f>S873/F873</f>
        <v>37.455925883443697</v>
      </c>
      <c r="U873" s="38">
        <f>43000000*F873/SUM($F$4:$F$964)</f>
        <v>18231.044851780593</v>
      </c>
      <c r="V873" s="38">
        <f t="shared" si="40"/>
        <v>11339.154489226952</v>
      </c>
      <c r="W873" s="38">
        <f t="shared" si="41"/>
        <v>61.625839615364129</v>
      </c>
    </row>
    <row r="874" spans="1:23" x14ac:dyDescent="0.25">
      <c r="A874" s="7" t="s">
        <v>1742</v>
      </c>
      <c r="B874" s="7" t="s">
        <v>1743</v>
      </c>
      <c r="C874" s="7" t="s">
        <v>196</v>
      </c>
      <c r="D874" s="8">
        <v>8800</v>
      </c>
      <c r="E874" s="8" t="s">
        <v>234</v>
      </c>
      <c r="F874" s="9">
        <v>125</v>
      </c>
      <c r="G874" s="9">
        <v>6</v>
      </c>
      <c r="H874" s="10">
        <f t="shared" si="39"/>
        <v>4.8000000000000001E-2</v>
      </c>
      <c r="I874" s="9">
        <v>19</v>
      </c>
      <c r="J874" s="10">
        <f>I874/F874</f>
        <v>0.152</v>
      </c>
      <c r="K874" s="11">
        <v>5</v>
      </c>
      <c r="L874" s="12">
        <f>K874/F874</f>
        <v>0.04</v>
      </c>
      <c r="M874" s="9">
        <v>7</v>
      </c>
      <c r="N874" s="16">
        <f>M874/F874</f>
        <v>5.6000000000000001E-2</v>
      </c>
      <c r="O874" s="15">
        <f>(G874+I874+K874)*0.3/F874+M874*0.1/F874</f>
        <v>7.7600000000000002E-2</v>
      </c>
      <c r="P874" s="36">
        <f>43000000*(O874*F874)/SUMPRODUCT($F$4:$F$964,$O$4:$O$964)</f>
        <v>4550.260082655248</v>
      </c>
      <c r="Q874" s="36">
        <f>P874/F874</f>
        <v>36.402080661241982</v>
      </c>
      <c r="R874" s="15">
        <f>(0.3*IF(H874&lt;=$H$968,H874*F874,$H$968*F874)+0.3*IF(J874&lt;=$J$968,J874*F874,$J$968*F874)+0.3*IF(L874&lt;$L$968,L874*F874,$L$968*F874)+0.1*IF(N874&lt;$N$968,N874*F874,$N$968*F874))/F874</f>
        <v>7.7599999999999988E-2</v>
      </c>
      <c r="S874" s="37">
        <f>43000000*(R874*F874)/SUMPRODUCT($R$4:$R$964,$F$4:$F$964)</f>
        <v>4674.9186375363843</v>
      </c>
      <c r="T874" s="38">
        <f>S874/F874</f>
        <v>37.399349100291076</v>
      </c>
      <c r="U874" s="38">
        <f>43000000*F874/SUM($F$4:$F$964)</f>
        <v>12385.220687350946</v>
      </c>
      <c r="V874" s="38">
        <f t="shared" si="40"/>
        <v>7710.3020498145615</v>
      </c>
      <c r="W874" s="38">
        <f t="shared" si="41"/>
        <v>61.68241639851675</v>
      </c>
    </row>
    <row r="875" spans="1:23" x14ac:dyDescent="0.25">
      <c r="A875" s="7" t="s">
        <v>1744</v>
      </c>
      <c r="B875" s="7" t="s">
        <v>78</v>
      </c>
      <c r="C875" s="7" t="s">
        <v>196</v>
      </c>
      <c r="D875" s="8">
        <v>3740</v>
      </c>
      <c r="E875" s="8" t="s">
        <v>538</v>
      </c>
      <c r="F875" s="9">
        <v>659</v>
      </c>
      <c r="G875" s="9">
        <v>48</v>
      </c>
      <c r="H875" s="10">
        <f t="shared" si="39"/>
        <v>7.2837632776934752E-2</v>
      </c>
      <c r="I875" s="9">
        <v>103</v>
      </c>
      <c r="J875" s="10">
        <f>I875/F875</f>
        <v>0.15629742033383914</v>
      </c>
      <c r="K875" s="11">
        <v>12</v>
      </c>
      <c r="L875" s="12">
        <f>K875/F875</f>
        <v>1.8209408194233688E-2</v>
      </c>
      <c r="M875" s="9">
        <v>20</v>
      </c>
      <c r="N875" s="16">
        <f>M875/F875</f>
        <v>3.0349013657056147E-2</v>
      </c>
      <c r="O875" s="15">
        <f>(G875+I875+K875)*0.3/F875+M875*0.1/F875</f>
        <v>7.723823975720788E-2</v>
      </c>
      <c r="P875" s="36">
        <f>43000000*(O875*F875)/SUMPRODUCT($F$4:$F$964,$O$4:$O$964)</f>
        <v>23877.137959500211</v>
      </c>
      <c r="Q875" s="36">
        <f>P875/F875</f>
        <v>36.23237930121428</v>
      </c>
      <c r="R875" s="15">
        <f>(0.3*IF(H875&lt;=$H$968,H875*F875,$H$968*F875)+0.3*IF(J875&lt;=$J$968,J875*F875,$J$968*F875)+0.3*IF(L875&lt;$L$968,L875*F875,$L$968*F875)+0.1*IF(N875&lt;$N$968,N875*F875,$N$968*F875))/F875</f>
        <v>7.7238239757207894E-2</v>
      </c>
      <c r="S875" s="37">
        <f>43000000*(R875*F875)/SUMPRODUCT($R$4:$R$964,$F$4:$F$964)</f>
        <v>24531.27408769093</v>
      </c>
      <c r="T875" s="38">
        <f>S875/F875</f>
        <v>37.224998615615981</v>
      </c>
      <c r="U875" s="38">
        <f>43000000*F875/SUM($F$4:$F$964)</f>
        <v>65294.883463714184</v>
      </c>
      <c r="V875" s="38">
        <f t="shared" si="40"/>
        <v>40763.609376023254</v>
      </c>
      <c r="W875" s="38">
        <f t="shared" si="41"/>
        <v>61.856766883191845</v>
      </c>
    </row>
    <row r="876" spans="1:23" x14ac:dyDescent="0.25">
      <c r="A876" s="7" t="s">
        <v>1745</v>
      </c>
      <c r="B876" s="7" t="s">
        <v>1025</v>
      </c>
      <c r="C876" s="7" t="s">
        <v>255</v>
      </c>
      <c r="D876" s="8">
        <v>8501</v>
      </c>
      <c r="E876" s="8" t="s">
        <v>190</v>
      </c>
      <c r="F876" s="9">
        <v>465</v>
      </c>
      <c r="G876" s="9">
        <v>35</v>
      </c>
      <c r="H876" s="10">
        <f t="shared" si="39"/>
        <v>7.5268817204301078E-2</v>
      </c>
      <c r="I876" s="9">
        <v>63</v>
      </c>
      <c r="J876" s="10">
        <f>I876/F876</f>
        <v>0.13548387096774195</v>
      </c>
      <c r="K876" s="11">
        <v>11</v>
      </c>
      <c r="L876" s="12">
        <f>K876/F876</f>
        <v>2.3655913978494623E-2</v>
      </c>
      <c r="M876" s="9">
        <v>32</v>
      </c>
      <c r="N876" s="16">
        <f>M876/F876</f>
        <v>6.8817204301075269E-2</v>
      </c>
      <c r="O876" s="15">
        <f>(G876+I876+K876)*0.3/F876+M876*0.1/F876</f>
        <v>7.7204301075268808E-2</v>
      </c>
      <c r="P876" s="36">
        <f>43000000*(O876*F876)/SUMPRODUCT($F$4:$F$964,$O$4:$O$964)</f>
        <v>16840.653295600347</v>
      </c>
      <c r="Q876" s="36">
        <f>P876/F876</f>
        <v>36.216458700215796</v>
      </c>
      <c r="R876" s="15">
        <f>(0.3*IF(H876&lt;=$H$968,H876*F876,$H$968*F876)+0.3*IF(J876&lt;=$J$968,J876*F876,$J$968*F876)+0.3*IF(L876&lt;$L$968,L876*F876,$L$968*F876)+0.1*IF(N876&lt;$N$968,N876*F876,$N$968*F876))/F876</f>
        <v>7.7204301075268836E-2</v>
      </c>
      <c r="S876" s="37">
        <f>43000000*(R876*F876)/SUMPRODUCT($R$4:$R$964,$F$4:$F$964)</f>
        <v>17302.018462634667</v>
      </c>
      <c r="T876" s="38">
        <f>S876/F876</f>
        <v>37.208641855128313</v>
      </c>
      <c r="U876" s="38">
        <f>43000000*F876/SUM($F$4:$F$964)</f>
        <v>46073.020956945518</v>
      </c>
      <c r="V876" s="38">
        <f t="shared" si="40"/>
        <v>28771.002494310851</v>
      </c>
      <c r="W876" s="38">
        <f t="shared" si="41"/>
        <v>61.873123643679513</v>
      </c>
    </row>
    <row r="877" spans="1:23" x14ac:dyDescent="0.25">
      <c r="A877" s="7" t="s">
        <v>502</v>
      </c>
      <c r="B877" s="7" t="s">
        <v>1185</v>
      </c>
      <c r="C877" s="7" t="s">
        <v>168</v>
      </c>
      <c r="D877" s="8">
        <v>2400</v>
      </c>
      <c r="E877" s="8" t="s">
        <v>531</v>
      </c>
      <c r="F877" s="9">
        <v>627</v>
      </c>
      <c r="G877" s="9">
        <v>49</v>
      </c>
      <c r="H877" s="10">
        <f t="shared" si="39"/>
        <v>7.8149920255183414E-2</v>
      </c>
      <c r="I877" s="9">
        <v>75</v>
      </c>
      <c r="J877" s="10">
        <f>I877/F877</f>
        <v>0.11961722488038277</v>
      </c>
      <c r="K877" s="11">
        <v>11</v>
      </c>
      <c r="L877" s="12">
        <f>K877/F877</f>
        <v>1.7543859649122806E-2</v>
      </c>
      <c r="M877" s="9">
        <v>79</v>
      </c>
      <c r="N877" s="16">
        <f>M877/F877</f>
        <v>0.12599681020733652</v>
      </c>
      <c r="O877" s="15">
        <f>(G877+I877+K877)*0.3/F877+M877*0.1/F877</f>
        <v>7.7192982456140355E-2</v>
      </c>
      <c r="P877" s="36">
        <f>43000000*(O877*F877)/SUMPRODUCT($F$4:$F$964,$O$4:$O$964)</f>
        <v>22704.390515516905</v>
      </c>
      <c r="Q877" s="36">
        <f>P877/F877</f>
        <v>36.21114914755487</v>
      </c>
      <c r="R877" s="15">
        <f>(0.3*IF(H877&lt;=$H$968,H877*F877,$H$968*F877)+0.3*IF(J877&lt;=$J$968,J877*F877,$J$968*F877)+0.3*IF(L877&lt;$L$968,L877*F877,$L$968*F877)+0.1*IF(N877&lt;$N$968,N877*F877,$N$968*F877))/F877</f>
        <v>7.7192982456140355E-2</v>
      </c>
      <c r="S877" s="37">
        <f>43000000*(R877*F877)/SUMPRODUCT($R$4:$R$964,$F$4:$F$964)</f>
        <v>23326.398150181554</v>
      </c>
      <c r="T877" s="38">
        <f>S877/F877</f>
        <v>37.203186842394821</v>
      </c>
      <c r="U877" s="38">
        <f>43000000*F877/SUM($F$4:$F$964)</f>
        <v>62124.266967752344</v>
      </c>
      <c r="V877" s="38">
        <f t="shared" si="40"/>
        <v>38797.868817570794</v>
      </c>
      <c r="W877" s="38">
        <f t="shared" si="41"/>
        <v>61.878578656413005</v>
      </c>
    </row>
    <row r="878" spans="1:23" x14ac:dyDescent="0.25">
      <c r="A878" s="7" t="s">
        <v>1746</v>
      </c>
      <c r="B878" s="7" t="s">
        <v>928</v>
      </c>
      <c r="C878" s="7" t="s">
        <v>766</v>
      </c>
      <c r="D878" s="8">
        <v>9300</v>
      </c>
      <c r="E878" s="8" t="s">
        <v>303</v>
      </c>
      <c r="F878" s="9">
        <v>153</v>
      </c>
      <c r="G878" s="9">
        <v>8</v>
      </c>
      <c r="H878" s="10">
        <f t="shared" si="39"/>
        <v>5.2287581699346407E-2</v>
      </c>
      <c r="I878" s="9">
        <v>16</v>
      </c>
      <c r="J878" s="10">
        <f>I878/F878</f>
        <v>0.10457516339869281</v>
      </c>
      <c r="K878" s="11">
        <v>4</v>
      </c>
      <c r="L878" s="12">
        <f>K878/F878</f>
        <v>2.6143790849673203E-2</v>
      </c>
      <c r="M878" s="9">
        <v>34</v>
      </c>
      <c r="N878" s="16">
        <f>M878/F878</f>
        <v>0.22222222222222221</v>
      </c>
      <c r="O878" s="15">
        <f>(G878+I878+K878)*0.3/F878+M878*0.1/F878</f>
        <v>7.7124183006535951E-2</v>
      </c>
      <c r="P878" s="36">
        <f>43000000*(O878*F878)/SUMPRODUCT($F$4:$F$964,$O$4:$O$964)</f>
        <v>5535.367935601229</v>
      </c>
      <c r="Q878" s="36">
        <f>P878/F878</f>
        <v>36.178875396086461</v>
      </c>
      <c r="R878" s="15">
        <f>(0.3*IF(H878&lt;=$H$968,H878*F878,$H$968*F878)+0.3*IF(J878&lt;=$J$968,J878*F878,$J$968*F878)+0.3*IF(L878&lt;$L$968,L878*F878,$L$968*F878)+0.1*IF(N878&lt;$N$968,N878*F878,$N$968*F878))/F878</f>
        <v>7.7124183006535937E-2</v>
      </c>
      <c r="S878" s="37">
        <f>43000000*(R878*F878)/SUMPRODUCT($R$4:$R$964,$F$4:$F$964)</f>
        <v>5687.0144250442618</v>
      </c>
      <c r="T878" s="38">
        <f>S878/F878</f>
        <v>37.17002892185792</v>
      </c>
      <c r="U878" s="38">
        <f>43000000*F878/SUM($F$4:$F$964)</f>
        <v>15159.510121317557</v>
      </c>
      <c r="V878" s="38">
        <f t="shared" si="40"/>
        <v>9472.495696273294</v>
      </c>
      <c r="W878" s="38">
        <f t="shared" si="41"/>
        <v>61.911736576949906</v>
      </c>
    </row>
    <row r="879" spans="1:23" x14ac:dyDescent="0.25">
      <c r="A879" s="7" t="s">
        <v>1747</v>
      </c>
      <c r="B879" s="7" t="s">
        <v>1014</v>
      </c>
      <c r="C879" s="7" t="s">
        <v>40</v>
      </c>
      <c r="D879" s="8">
        <v>2440</v>
      </c>
      <c r="E879" s="8" t="s">
        <v>733</v>
      </c>
      <c r="F879" s="9">
        <v>568</v>
      </c>
      <c r="G879" s="9">
        <v>43</v>
      </c>
      <c r="H879" s="10">
        <f t="shared" si="39"/>
        <v>7.5704225352112672E-2</v>
      </c>
      <c r="I879" s="9">
        <v>72</v>
      </c>
      <c r="J879" s="10">
        <f>I879/F879</f>
        <v>0.12676056338028169</v>
      </c>
      <c r="K879" s="11">
        <v>14</v>
      </c>
      <c r="L879" s="12">
        <f>K879/F879</f>
        <v>2.464788732394366E-2</v>
      </c>
      <c r="M879" s="9">
        <v>48</v>
      </c>
      <c r="N879" s="16">
        <f>M879/F879</f>
        <v>8.4507042253521125E-2</v>
      </c>
      <c r="O879" s="15">
        <f>(G879+I879+K879)*0.3/F879+M879*0.1/F879</f>
        <v>7.6584507042253516E-2</v>
      </c>
      <c r="P879" s="36">
        <f>43000000*(O879*F879)/SUMPRODUCT($F$4:$F$964,$O$4:$O$964)</f>
        <v>20405.805525309614</v>
      </c>
      <c r="Q879" s="36">
        <f>P879/F879</f>
        <v>35.925713953009883</v>
      </c>
      <c r="R879" s="15">
        <f>(0.3*IF(H879&lt;=$H$968,H879*F879,$H$968*F879)+0.3*IF(J879&lt;=$J$968,J879*F879,$J$968*F879)+0.3*IF(L879&lt;$L$968,L879*F879,$L$968*F879)+0.1*IF(N879&lt;$N$968,N879*F879,$N$968*F879))/F879</f>
        <v>7.6584507042253516E-2</v>
      </c>
      <c r="S879" s="37">
        <f>43000000*(R879*F879)/SUMPRODUCT($R$4:$R$964,$F$4:$F$964)</f>
        <v>20964.841312663171</v>
      </c>
      <c r="T879" s="38">
        <f>S879/F879</f>
        <v>36.909931888491499</v>
      </c>
      <c r="U879" s="38">
        <f>43000000*F879/SUM($F$4:$F$964)</f>
        <v>56278.442803322694</v>
      </c>
      <c r="V879" s="38">
        <f t="shared" si="40"/>
        <v>35313.601490659523</v>
      </c>
      <c r="W879" s="38">
        <f t="shared" si="41"/>
        <v>62.171833610316327</v>
      </c>
    </row>
    <row r="880" spans="1:23" x14ac:dyDescent="0.25">
      <c r="A880" s="7" t="s">
        <v>1748</v>
      </c>
      <c r="B880" s="7" t="s">
        <v>78</v>
      </c>
      <c r="C880" s="7" t="s">
        <v>766</v>
      </c>
      <c r="D880" s="8">
        <v>2220</v>
      </c>
      <c r="E880" s="8" t="s">
        <v>827</v>
      </c>
      <c r="F880" s="9">
        <v>293</v>
      </c>
      <c r="G880" s="9">
        <v>17</v>
      </c>
      <c r="H880" s="10">
        <f t="shared" si="39"/>
        <v>5.8020477815699661E-2</v>
      </c>
      <c r="I880" s="9">
        <v>51</v>
      </c>
      <c r="J880" s="10">
        <f>I880/F880</f>
        <v>0.17406143344709898</v>
      </c>
      <c r="K880" s="11">
        <v>4</v>
      </c>
      <c r="L880" s="12">
        <f>K880/F880</f>
        <v>1.3651877133105802E-2</v>
      </c>
      <c r="M880" s="9">
        <v>8</v>
      </c>
      <c r="N880" s="16">
        <f>M880/F880</f>
        <v>2.7303754266211604E-2</v>
      </c>
      <c r="O880" s="15">
        <f>(G880+I880+K880)*0.3/F880+M880*0.1/F880</f>
        <v>7.6450511945392485E-2</v>
      </c>
      <c r="P880" s="36">
        <f>43000000*(O880*F880)/SUMPRODUCT($F$4:$F$964,$O$4:$O$964)</f>
        <v>10507.817098090467</v>
      </c>
      <c r="Q880" s="36">
        <f>P880/F880</f>
        <v>35.862856990069851</v>
      </c>
      <c r="R880" s="15">
        <f>(0.3*IF(H880&lt;=$H$968,H880*F880,$H$968*F880)+0.3*IF(J880&lt;=$J$968,J880*F880,$J$968*F880)+0.3*IF(L880&lt;$L$968,L880*F880,$L$968*F880)+0.1*IF(N880&lt;$N$968,N880*F880,$N$968*F880))/F880</f>
        <v>7.6450511945392485E-2</v>
      </c>
      <c r="S880" s="37">
        <f>43000000*(R880*F880)/SUMPRODUCT($R$4:$R$964,$F$4:$F$964)</f>
        <v>10795.688400084022</v>
      </c>
      <c r="T880" s="38">
        <f>S880/F880</f>
        <v>36.845352901310655</v>
      </c>
      <c r="U880" s="38">
        <f>43000000*F880/SUM($F$4:$F$964)</f>
        <v>29030.957291150615</v>
      </c>
      <c r="V880" s="38">
        <f t="shared" si="40"/>
        <v>18235.268891066593</v>
      </c>
      <c r="W880" s="38">
        <f t="shared" si="41"/>
        <v>62.236412597497171</v>
      </c>
    </row>
    <row r="881" spans="1:23" x14ac:dyDescent="0.25">
      <c r="A881" s="7" t="s">
        <v>1749</v>
      </c>
      <c r="B881" s="7" t="s">
        <v>1750</v>
      </c>
      <c r="C881" s="7" t="s">
        <v>530</v>
      </c>
      <c r="D881" s="8">
        <v>9000</v>
      </c>
      <c r="E881" s="8" t="s">
        <v>66</v>
      </c>
      <c r="F881" s="9">
        <v>731</v>
      </c>
      <c r="G881" s="9">
        <v>17</v>
      </c>
      <c r="H881" s="10">
        <f t="shared" si="39"/>
        <v>2.3255813953488372E-2</v>
      </c>
      <c r="I881" s="9">
        <v>44</v>
      </c>
      <c r="J881" s="10">
        <f>I881/F881</f>
        <v>6.0191518467852256E-2</v>
      </c>
      <c r="K881" s="11">
        <v>71</v>
      </c>
      <c r="L881" s="12">
        <f>K881/F881</f>
        <v>9.7127222982216141E-2</v>
      </c>
      <c r="M881" s="9">
        <v>157</v>
      </c>
      <c r="N881" s="16">
        <f>M881/F881</f>
        <v>0.21477428180574556</v>
      </c>
      <c r="O881" s="15">
        <f>(G881+I881+K881)*0.3/F881+M881*0.1/F881</f>
        <v>7.5649794801641593E-2</v>
      </c>
      <c r="P881" s="36">
        <f>43000000*(O881*F881)/SUMPRODUCT($F$4:$F$964,$O$4:$O$964)</f>
        <v>25941.173460910843</v>
      </c>
      <c r="Q881" s="36">
        <f>P881/F881</f>
        <v>35.487241396594861</v>
      </c>
      <c r="R881" s="15">
        <f>(0.3*IF(H881&lt;=$H$968,H881*F881,$H$968*F881)+0.3*IF(J881&lt;=$J$968,J881*F881,$J$968*F881)+0.3*IF(L881&lt;$L$968,L881*F881,$L$968*F881)+0.1*IF(N881&lt;$N$968,N881*F881,$N$968*F881))/F881</f>
        <v>7.5649794801641579E-2</v>
      </c>
      <c r="S881" s="37">
        <f>43000000*(R881*F881)/SUMPRODUCT($R$4:$R$964,$F$4:$F$964)</f>
        <v>26651.855737707432</v>
      </c>
      <c r="T881" s="38">
        <f>S881/F881</f>
        <v>36.459446973607982</v>
      </c>
      <c r="U881" s="38">
        <f>43000000*F881/SUM($F$4:$F$964)</f>
        <v>72428.770579628326</v>
      </c>
      <c r="V881" s="38">
        <f t="shared" si="40"/>
        <v>45776.914841920894</v>
      </c>
      <c r="W881" s="38">
        <f t="shared" si="41"/>
        <v>62.622318525199844</v>
      </c>
    </row>
    <row r="882" spans="1:23" x14ac:dyDescent="0.25">
      <c r="A882" s="7" t="s">
        <v>1751</v>
      </c>
      <c r="B882" s="7" t="s">
        <v>1321</v>
      </c>
      <c r="C882" s="7" t="s">
        <v>766</v>
      </c>
      <c r="D882" s="8">
        <v>2290</v>
      </c>
      <c r="E882" s="8" t="s">
        <v>1322</v>
      </c>
      <c r="F882" s="9">
        <v>289</v>
      </c>
      <c r="G882" s="9">
        <v>22</v>
      </c>
      <c r="H882" s="10">
        <f t="shared" si="39"/>
        <v>7.6124567474048443E-2</v>
      </c>
      <c r="I882" s="9">
        <v>45</v>
      </c>
      <c r="J882" s="10">
        <f>I882/F882</f>
        <v>0.15570934256055363</v>
      </c>
      <c r="K882" s="11">
        <v>4</v>
      </c>
      <c r="L882" s="12">
        <f>K882/F882</f>
        <v>1.384083044982699E-2</v>
      </c>
      <c r="M882" s="9">
        <v>5</v>
      </c>
      <c r="N882" s="16">
        <f>M882/F882</f>
        <v>1.7301038062283738E-2</v>
      </c>
      <c r="O882" s="15">
        <f>(G882+I882+K882)*0.3/F882+M882*0.1/F882</f>
        <v>7.5432525951557097E-2</v>
      </c>
      <c r="P882" s="36">
        <f>43000000*(O882*F882)/SUMPRODUCT($F$4:$F$964,$O$4:$O$964)</f>
        <v>10226.357711534472</v>
      </c>
      <c r="Q882" s="36">
        <f>P882/F882</f>
        <v>35.385320801157341</v>
      </c>
      <c r="R882" s="15">
        <f>(0.3*IF(H882&lt;=$H$968,H882*F882,$H$968*F882)+0.3*IF(J882&lt;=$J$968,J882*F882,$J$968*F882)+0.3*IF(L882&lt;$L$968,L882*F882,$L$968*F882)+0.1*IF(N882&lt;$N$968,N882*F882,$N$968*F882))/F882</f>
        <v>7.5432525951557097E-2</v>
      </c>
      <c r="S882" s="37">
        <f>43000000*(R882*F882)/SUMPRODUCT($R$4:$R$964,$F$4:$F$964)</f>
        <v>10506.518175081774</v>
      </c>
      <c r="T882" s="38">
        <f>S882/F882</f>
        <v>36.354734169833129</v>
      </c>
      <c r="U882" s="38">
        <f>43000000*F882/SUM($F$4:$F$964)</f>
        <v>28634.630229155384</v>
      </c>
      <c r="V882" s="38">
        <f t="shared" si="40"/>
        <v>18128.112054073608</v>
      </c>
      <c r="W882" s="38">
        <f t="shared" si="41"/>
        <v>62.727031328974697</v>
      </c>
    </row>
    <row r="883" spans="1:23" x14ac:dyDescent="0.25">
      <c r="A883" s="7" t="s">
        <v>502</v>
      </c>
      <c r="B883" s="7" t="s">
        <v>1752</v>
      </c>
      <c r="C883" s="7" t="s">
        <v>126</v>
      </c>
      <c r="D883" s="8">
        <v>3290</v>
      </c>
      <c r="E883" s="8" t="s">
        <v>603</v>
      </c>
      <c r="F883" s="9">
        <v>277</v>
      </c>
      <c r="G883" s="9">
        <v>19</v>
      </c>
      <c r="H883" s="10">
        <f t="shared" si="39"/>
        <v>6.8592057761732855E-2</v>
      </c>
      <c r="I883" s="9">
        <v>40</v>
      </c>
      <c r="J883" s="10">
        <f>I883/F883</f>
        <v>0.1444043321299639</v>
      </c>
      <c r="K883" s="11">
        <v>5</v>
      </c>
      <c r="L883" s="12">
        <f>K883/F883</f>
        <v>1.8050541516245487E-2</v>
      </c>
      <c r="M883" s="9">
        <v>16</v>
      </c>
      <c r="N883" s="16">
        <f>M883/F883</f>
        <v>5.7761732851985562E-2</v>
      </c>
      <c r="O883" s="15">
        <f>(G883+I883+K883)*0.3/F883+M883*0.1/F883</f>
        <v>7.5090252707581226E-2</v>
      </c>
      <c r="P883" s="36">
        <f>43000000*(O883*F883)/SUMPRODUCT($F$4:$F$964,$O$4:$O$964)</f>
        <v>9757.2587339411493</v>
      </c>
      <c r="Q883" s="36">
        <f>P883/F883</f>
        <v>35.22476077235072</v>
      </c>
      <c r="R883" s="15">
        <f>(0.3*IF(H883&lt;=$H$968,H883*F883,$H$968*F883)+0.3*IF(J883&lt;=$J$968,J883*F883,$J$968*F883)+0.3*IF(L883&lt;$L$968,L883*F883,$L$968*F883)+0.1*IF(N883&lt;$N$968,N883*F883,$N$968*F883))/F883</f>
        <v>7.5090252707581226E-2</v>
      </c>
      <c r="S883" s="37">
        <f>43000000*(R883*F883)/SUMPRODUCT($R$4:$R$964,$F$4:$F$964)</f>
        <v>10024.567800078023</v>
      </c>
      <c r="T883" s="38">
        <f>S883/F883</f>
        <v>36.189775451545209</v>
      </c>
      <c r="U883" s="38">
        <f>43000000*F883/SUM($F$4:$F$964)</f>
        <v>27445.649043169695</v>
      </c>
      <c r="V883" s="38">
        <f t="shared" si="40"/>
        <v>17421.08124309167</v>
      </c>
      <c r="W883" s="38">
        <f t="shared" si="41"/>
        <v>62.891990047262617</v>
      </c>
    </row>
    <row r="884" spans="1:23" x14ac:dyDescent="0.25">
      <c r="A884" s="7" t="s">
        <v>1753</v>
      </c>
      <c r="B884" s="7" t="s">
        <v>864</v>
      </c>
      <c r="C884" s="7" t="s">
        <v>838</v>
      </c>
      <c r="D884" s="20">
        <v>3200</v>
      </c>
      <c r="E884" s="20" t="s">
        <v>865</v>
      </c>
      <c r="F884" s="9">
        <v>256</v>
      </c>
      <c r="G884" s="9">
        <v>21</v>
      </c>
      <c r="H884" s="10">
        <f t="shared" si="39"/>
        <v>8.203125E-2</v>
      </c>
      <c r="I884" s="9">
        <v>37</v>
      </c>
      <c r="J884" s="10">
        <f>I884/F884</f>
        <v>0.14453125</v>
      </c>
      <c r="K884" s="11">
        <v>2</v>
      </c>
      <c r="L884" s="12">
        <f>K884/F884</f>
        <v>7.8125E-3</v>
      </c>
      <c r="M884" s="9">
        <v>12</v>
      </c>
      <c r="N884" s="16">
        <f>M884/F884</f>
        <v>4.6875E-2</v>
      </c>
      <c r="O884" s="15">
        <f>(G884+I884+K884)*0.3/F884+M884*0.1/F884</f>
        <v>7.4999999999999997E-2</v>
      </c>
      <c r="P884" s="36">
        <f>43000000*(O884*F884)/SUMPRODUCT($F$4:$F$964,$O$4:$O$964)</f>
        <v>9006.7003697918299</v>
      </c>
      <c r="Q884" s="36">
        <f>P884/F884</f>
        <v>35.182423319499335</v>
      </c>
      <c r="R884" s="15">
        <f>(0.3*IF(H884&lt;=$H$968,H884*F884,$H$968*F884)+0.3*IF(J884&lt;=$J$968,J884*F884,$J$968*F884)+0.3*IF(L884&lt;$L$968,L884*F884,$L$968*F884)+0.1*IF(N884&lt;$N$968,N884*F884,$N$968*F884))/F884</f>
        <v>7.4999999999999997E-2</v>
      </c>
      <c r="S884" s="37">
        <f>43000000*(R884*F884)/SUMPRODUCT($R$4:$R$964,$F$4:$F$964)</f>
        <v>9253.4472000720198</v>
      </c>
      <c r="T884" s="38">
        <f>S884/F884</f>
        <v>36.146278125281327</v>
      </c>
      <c r="U884" s="38">
        <f>43000000*F884/SUM($F$4:$F$964)</f>
        <v>25364.931967694734</v>
      </c>
      <c r="V884" s="38">
        <f t="shared" si="40"/>
        <v>16111.484767622715</v>
      </c>
      <c r="W884" s="38">
        <f t="shared" si="41"/>
        <v>62.935487373526499</v>
      </c>
    </row>
    <row r="885" spans="1:23" x14ac:dyDescent="0.25">
      <c r="A885" s="7" t="s">
        <v>1754</v>
      </c>
      <c r="B885" s="7" t="s">
        <v>1755</v>
      </c>
      <c r="C885" s="7" t="s">
        <v>1704</v>
      </c>
      <c r="D885" s="8">
        <v>2920</v>
      </c>
      <c r="E885" s="8" t="s">
        <v>1204</v>
      </c>
      <c r="F885" s="9">
        <v>318</v>
      </c>
      <c r="G885" s="9">
        <v>25</v>
      </c>
      <c r="H885" s="10">
        <f t="shared" si="39"/>
        <v>7.8616352201257858E-2</v>
      </c>
      <c r="I885" s="9">
        <v>41</v>
      </c>
      <c r="J885" s="10">
        <f>I885/F885</f>
        <v>0.12893081761006289</v>
      </c>
      <c r="K885" s="11">
        <v>3</v>
      </c>
      <c r="L885" s="12">
        <f>K885/F885</f>
        <v>9.433962264150943E-3</v>
      </c>
      <c r="M885" s="9">
        <v>31</v>
      </c>
      <c r="N885" s="16">
        <f>M885/F885</f>
        <v>9.7484276729559755E-2</v>
      </c>
      <c r="O885" s="15">
        <f>(G885+I885+K885)*0.3/F885+M885*0.1/F885</f>
        <v>7.4842767295597482E-2</v>
      </c>
      <c r="P885" s="36">
        <f>43000000*(O885*F885)/SUMPRODUCT($F$4:$F$964,$O$4:$O$964)</f>
        <v>11164.555666721122</v>
      </c>
      <c r="Q885" s="36">
        <f>P885/F885</f>
        <v>35.108665618619881</v>
      </c>
      <c r="R885" s="15">
        <f>(0.3*IF(H885&lt;=$H$968,H885*F885,$H$968*F885)+0.3*IF(J885&lt;=$J$968,J885*F885,$J$968*F885)+0.3*IF(L885&lt;$L$968,L885*F885,$L$968*F885)+0.1*IF(N885&lt;$N$968,N885*F885,$N$968*F885))/F885</f>
        <v>7.4842767295597482E-2</v>
      </c>
      <c r="S885" s="37">
        <f>43000000*(R885*F885)/SUMPRODUCT($R$4:$R$964,$F$4:$F$964)</f>
        <v>11470.418925089276</v>
      </c>
      <c r="T885" s="38">
        <f>S885/F885</f>
        <v>36.070499764431688</v>
      </c>
      <c r="U885" s="38">
        <f>43000000*F885/SUM($F$4:$F$964)</f>
        <v>31508.001428620806</v>
      </c>
      <c r="V885" s="38">
        <f t="shared" si="40"/>
        <v>20037.582503531528</v>
      </c>
      <c r="W885" s="38">
        <f t="shared" si="41"/>
        <v>63.011265734376138</v>
      </c>
    </row>
    <row r="886" spans="1:23" x14ac:dyDescent="0.25">
      <c r="A886" s="7" t="s">
        <v>1756</v>
      </c>
      <c r="B886" s="7" t="s">
        <v>1757</v>
      </c>
      <c r="C886" s="7" t="s">
        <v>117</v>
      </c>
      <c r="D886" s="8">
        <v>2390</v>
      </c>
      <c r="E886" s="8" t="s">
        <v>1040</v>
      </c>
      <c r="F886" s="9">
        <v>363</v>
      </c>
      <c r="G886" s="9">
        <v>27</v>
      </c>
      <c r="H886" s="10">
        <f t="shared" si="39"/>
        <v>7.43801652892562E-2</v>
      </c>
      <c r="I886" s="9">
        <v>53</v>
      </c>
      <c r="J886" s="10">
        <f>I886/F886</f>
        <v>0.14600550964187328</v>
      </c>
      <c r="K886" s="11">
        <v>5</v>
      </c>
      <c r="L886" s="12">
        <f>K886/F886</f>
        <v>1.3774104683195593E-2</v>
      </c>
      <c r="M886" s="9">
        <v>15</v>
      </c>
      <c r="N886" s="16">
        <f>M886/F886</f>
        <v>4.1322314049586778E-2</v>
      </c>
      <c r="O886" s="15">
        <f>(G886+I886+K886)*0.3/F886+M886*0.1/F886</f>
        <v>7.43801652892562E-2</v>
      </c>
      <c r="P886" s="36">
        <f>43000000*(O886*F886)/SUMPRODUCT($F$4:$F$964,$O$4:$O$964)</f>
        <v>12665.672395019761</v>
      </c>
      <c r="Q886" s="36">
        <f>P886/F886</f>
        <v>34.891659490412565</v>
      </c>
      <c r="R886" s="15">
        <f>(0.3*IF(H886&lt;=$H$968,H886*F886,$H$968*F886)+0.3*IF(J886&lt;=$J$968,J886*F886,$J$968*F886)+0.3*IF(L886&lt;$L$968,L886*F886,$L$968*F886)+0.1*IF(N886&lt;$N$968,N886*F886,$N$968*F886))/F886</f>
        <v>7.43801652892562E-2</v>
      </c>
      <c r="S886" s="37">
        <f>43000000*(R886*F886)/SUMPRODUCT($R$4:$R$964,$F$4:$F$964)</f>
        <v>13012.660125101278</v>
      </c>
      <c r="T886" s="38">
        <f>S886/F886</f>
        <v>35.84754855399801</v>
      </c>
      <c r="U886" s="38">
        <f>43000000*F886/SUM($F$4:$F$964)</f>
        <v>35966.680876067148</v>
      </c>
      <c r="V886" s="38">
        <f t="shared" si="40"/>
        <v>22954.020750965872</v>
      </c>
      <c r="W886" s="38">
        <f t="shared" si="41"/>
        <v>63.234216944809816</v>
      </c>
    </row>
    <row r="887" spans="1:23" x14ac:dyDescent="0.25">
      <c r="A887" s="7" t="s">
        <v>1758</v>
      </c>
      <c r="B887" s="7" t="s">
        <v>1759</v>
      </c>
      <c r="C887" s="7" t="s">
        <v>79</v>
      </c>
      <c r="D887" s="8">
        <v>2930</v>
      </c>
      <c r="E887" s="8" t="s">
        <v>699</v>
      </c>
      <c r="F887" s="9">
        <v>357</v>
      </c>
      <c r="G887" s="9">
        <v>10</v>
      </c>
      <c r="H887" s="10">
        <f t="shared" si="39"/>
        <v>2.8011204481792718E-2</v>
      </c>
      <c r="I887" s="9">
        <v>31</v>
      </c>
      <c r="J887" s="10">
        <f>I887/F887</f>
        <v>8.683473389355742E-2</v>
      </c>
      <c r="K887" s="11">
        <v>27</v>
      </c>
      <c r="L887" s="12">
        <f>K887/F887</f>
        <v>7.5630252100840331E-2</v>
      </c>
      <c r="M887" s="9">
        <v>61</v>
      </c>
      <c r="N887" s="16">
        <f>M887/F887</f>
        <v>0.17086834733893558</v>
      </c>
      <c r="O887" s="15">
        <f>(G887+I887+K887)*0.3/F887+M887*0.1/F887</f>
        <v>7.42296918767507E-2</v>
      </c>
      <c r="P887" s="36">
        <f>43000000*(O887*F887)/SUMPRODUCT($F$4:$F$964,$O$4:$O$964)</f>
        <v>12431.122906223098</v>
      </c>
      <c r="Q887" s="36">
        <f>P887/F887</f>
        <v>34.821072566451257</v>
      </c>
      <c r="R887" s="15">
        <f>(0.3*IF(H887&lt;=$H$968,H887*F887,$H$968*F887)+0.3*IF(J887&lt;=$J$968,J887*F887,$J$968*F887)+0.3*IF(L887&lt;$L$968,L887*F887,$L$968*F887)+0.1*IF(N887&lt;$N$968,N887*F887,$N$968*F887))/F887</f>
        <v>7.42296918767507E-2</v>
      </c>
      <c r="S887" s="37">
        <f>43000000*(R887*F887)/SUMPRODUCT($R$4:$R$964,$F$4:$F$964)</f>
        <v>12771.684937599402</v>
      </c>
      <c r="T887" s="38">
        <f>S887/F887</f>
        <v>35.775027836412889</v>
      </c>
      <c r="U887" s="38">
        <f>43000000*F887/SUM($F$4:$F$964)</f>
        <v>35372.190283074298</v>
      </c>
      <c r="V887" s="38">
        <f t="shared" si="40"/>
        <v>22600.505345474896</v>
      </c>
      <c r="W887" s="38">
        <f t="shared" si="41"/>
        <v>63.306737662394937</v>
      </c>
    </row>
    <row r="888" spans="1:23" x14ac:dyDescent="0.25">
      <c r="A888" s="7" t="s">
        <v>1469</v>
      </c>
      <c r="B888" s="7" t="s">
        <v>1441</v>
      </c>
      <c r="C888" s="7" t="s">
        <v>255</v>
      </c>
      <c r="D888" s="8">
        <v>3320</v>
      </c>
      <c r="E888" s="8" t="s">
        <v>1760</v>
      </c>
      <c r="F888" s="9">
        <v>534</v>
      </c>
      <c r="G888" s="9">
        <v>10</v>
      </c>
      <c r="H888" s="10">
        <f t="shared" si="39"/>
        <v>1.8726591760299626E-2</v>
      </c>
      <c r="I888" s="9">
        <v>31</v>
      </c>
      <c r="J888" s="10">
        <f>I888/F888</f>
        <v>5.8052434456928842E-2</v>
      </c>
      <c r="K888" s="11">
        <v>71</v>
      </c>
      <c r="L888" s="12">
        <f>K888/F888</f>
        <v>0.13295880149812733</v>
      </c>
      <c r="M888" s="9">
        <v>60</v>
      </c>
      <c r="N888" s="16">
        <f>M888/F888</f>
        <v>0.11235955056179775</v>
      </c>
      <c r="O888" s="15">
        <f>(G888+I888+K888)*0.3/F888+M888*0.1/F888</f>
        <v>7.415730337078652E-2</v>
      </c>
      <c r="P888" s="36">
        <f>43000000*(O888*F888)/SUMPRODUCT($F$4:$F$964,$O$4:$O$964)</f>
        <v>18576.319512695649</v>
      </c>
      <c r="Q888" s="36">
        <f>P888/F888</f>
        <v>34.787115192313948</v>
      </c>
      <c r="R888" s="15">
        <f>(0.3*IF(H888&lt;=$H$968,H888*F888,$H$968*F888)+0.3*IF(J888&lt;=$J$968,J888*F888,$J$968*F888)+0.3*IF(L888&lt;$L$968,L888*F888,$L$968*F888)+0.1*IF(N888&lt;$N$968,N888*F888,$N$968*F888))/F888</f>
        <v>7.415730337078652E-2</v>
      </c>
      <c r="S888" s="37">
        <f>43000000*(R888*F888)/SUMPRODUCT($R$4:$R$964,$F$4:$F$964)</f>
        <v>19085.234850148543</v>
      </c>
      <c r="T888" s="38">
        <f>S888/F888</f>
        <v>35.740140168817497</v>
      </c>
      <c r="U888" s="38">
        <f>43000000*F888/SUM($F$4:$F$964)</f>
        <v>52909.662776363235</v>
      </c>
      <c r="V888" s="38">
        <f t="shared" si="40"/>
        <v>33824.427926214688</v>
      </c>
      <c r="W888" s="38">
        <f t="shared" si="41"/>
        <v>63.341625329990329</v>
      </c>
    </row>
    <row r="889" spans="1:23" x14ac:dyDescent="0.25">
      <c r="A889" s="7" t="s">
        <v>1761</v>
      </c>
      <c r="B889" s="7" t="s">
        <v>245</v>
      </c>
      <c r="C889" s="7" t="s">
        <v>556</v>
      </c>
      <c r="D889" s="8">
        <v>9700</v>
      </c>
      <c r="E889" s="8" t="s">
        <v>608</v>
      </c>
      <c r="F889" s="9">
        <v>340</v>
      </c>
      <c r="G889" s="9">
        <v>30</v>
      </c>
      <c r="H889" s="10">
        <f t="shared" si="39"/>
        <v>8.8235294117647065E-2</v>
      </c>
      <c r="I889" s="9">
        <v>37</v>
      </c>
      <c r="J889" s="10">
        <f>I889/F889</f>
        <v>0.10882352941176471</v>
      </c>
      <c r="K889" s="11">
        <v>9</v>
      </c>
      <c r="L889" s="12">
        <f>K889/F889</f>
        <v>2.6470588235294117E-2</v>
      </c>
      <c r="M889" s="9">
        <v>24</v>
      </c>
      <c r="N889" s="16">
        <f>M889/F889</f>
        <v>7.0588235294117646E-2</v>
      </c>
      <c r="O889" s="15">
        <f>(G889+I889+K889)*0.3/F889+M889*0.1/F889</f>
        <v>7.4117647058823538E-2</v>
      </c>
      <c r="P889" s="36">
        <f>43000000*(O889*F889)/SUMPRODUCT($F$4:$F$964,$O$4:$O$964)</f>
        <v>11821.294235351779</v>
      </c>
      <c r="Q889" s="36">
        <f>P889/F889</f>
        <v>34.768512456916994</v>
      </c>
      <c r="R889" s="15">
        <f>(0.3*IF(H889&lt;=$H$968,H889*F889,$H$968*F889)+0.3*IF(J889&lt;=$J$968,J889*F889,$J$968*F889)+0.3*IF(L889&lt;$L$968,L889*F889,$L$968*F889)+0.1*IF(N889&lt;$N$968,N889*F889,$N$968*F889))/F889</f>
        <v>7.4117647058823538E-2</v>
      </c>
      <c r="S889" s="37">
        <f>43000000*(R889*F889)/SUMPRODUCT($R$4:$R$964,$F$4:$F$964)</f>
        <v>12145.14945009453</v>
      </c>
      <c r="T889" s="38">
        <f>S889/F889</f>
        <v>35.721027794395674</v>
      </c>
      <c r="U889" s="38">
        <f>43000000*F889/SUM($F$4:$F$964)</f>
        <v>33687.800269594569</v>
      </c>
      <c r="V889" s="38">
        <f t="shared" si="40"/>
        <v>21542.650819500039</v>
      </c>
      <c r="W889" s="38">
        <f t="shared" si="41"/>
        <v>63.360737704412152</v>
      </c>
    </row>
    <row r="890" spans="1:23" x14ac:dyDescent="0.25">
      <c r="A890" s="7" t="s">
        <v>1762</v>
      </c>
      <c r="B890" s="7" t="s">
        <v>1691</v>
      </c>
      <c r="C890" s="7" t="s">
        <v>1692</v>
      </c>
      <c r="D890" s="8">
        <v>3500</v>
      </c>
      <c r="E890" s="8" t="s">
        <v>380</v>
      </c>
      <c r="F890" s="9">
        <v>836</v>
      </c>
      <c r="G890" s="9">
        <v>61</v>
      </c>
      <c r="H890" s="10">
        <f t="shared" si="39"/>
        <v>7.2966507177033499E-2</v>
      </c>
      <c r="I890" s="9">
        <v>105</v>
      </c>
      <c r="J890" s="10">
        <f>I890/F890</f>
        <v>0.1255980861244019</v>
      </c>
      <c r="K890" s="11">
        <v>15</v>
      </c>
      <c r="L890" s="12">
        <f>K890/F890</f>
        <v>1.7942583732057416E-2</v>
      </c>
      <c r="M890" s="9">
        <v>73</v>
      </c>
      <c r="N890" s="16">
        <f>M890/F890</f>
        <v>8.7320574162679424E-2</v>
      </c>
      <c r="O890" s="15">
        <f>(G890+I890+K890)*0.3/F890+M890*0.1/F890</f>
        <v>7.3684210526315783E-2</v>
      </c>
      <c r="P890" s="36">
        <f>43000000*(O890*F890)/SUMPRODUCT($F$4:$F$964,$O$4:$O$964)</f>
        <v>28896.497019748782</v>
      </c>
      <c r="Q890" s="36">
        <f>P890/F890</f>
        <v>34.565187822666005</v>
      </c>
      <c r="R890" s="15">
        <f>(0.3*IF(H890&lt;=$H$968,H890*F890,$H$968*F890)+0.3*IF(J890&lt;=$J$968,J890*F890,$J$968*F890)+0.3*IF(L890&lt;$L$968,L890*F890,$L$968*F890)+0.1*IF(N890&lt;$N$968,N890*F890,$N$968*F890))/F890</f>
        <v>7.3684210526315783E-2</v>
      </c>
      <c r="S890" s="37">
        <f>43000000*(R890*F890)/SUMPRODUCT($R$4:$R$964,$F$4:$F$964)</f>
        <v>29688.14310023106</v>
      </c>
      <c r="T890" s="38">
        <f>S890/F890</f>
        <v>35.512132895013231</v>
      </c>
      <c r="U890" s="38">
        <f>43000000*F890/SUM($F$4:$F$964)</f>
        <v>82832.355957003121</v>
      </c>
      <c r="V890" s="38">
        <f t="shared" si="40"/>
        <v>53144.212856772065</v>
      </c>
      <c r="W890" s="38">
        <f t="shared" si="41"/>
        <v>63.569632603794595</v>
      </c>
    </row>
    <row r="891" spans="1:23" x14ac:dyDescent="0.25">
      <c r="A891" s="7" t="s">
        <v>1763</v>
      </c>
      <c r="B891" s="7" t="s">
        <v>245</v>
      </c>
      <c r="C891" s="7" t="s">
        <v>556</v>
      </c>
      <c r="D891" s="8">
        <v>9700</v>
      </c>
      <c r="E891" s="8" t="s">
        <v>608</v>
      </c>
      <c r="F891" s="9">
        <v>716</v>
      </c>
      <c r="G891" s="9">
        <v>42</v>
      </c>
      <c r="H891" s="10">
        <f t="shared" si="39"/>
        <v>5.8659217877094973E-2</v>
      </c>
      <c r="I891" s="9">
        <v>100</v>
      </c>
      <c r="J891" s="10">
        <f>I891/F891</f>
        <v>0.13966480446927373</v>
      </c>
      <c r="K891" s="11">
        <v>13</v>
      </c>
      <c r="L891" s="12">
        <f>K891/F891</f>
        <v>1.8156424581005588E-2</v>
      </c>
      <c r="M891" s="9">
        <v>62</v>
      </c>
      <c r="N891" s="16">
        <f>M891/F891</f>
        <v>8.6592178770949726E-2</v>
      </c>
      <c r="O891" s="15">
        <f>(G891+I891+K891)*0.3/F891+M891*0.1/F891</f>
        <v>7.3603351955307261E-2</v>
      </c>
      <c r="P891" s="36">
        <f>43000000*(O891*F891)/SUMPRODUCT($F$4:$F$964,$O$4:$O$964)</f>
        <v>24721.516119168198</v>
      </c>
      <c r="Q891" s="36">
        <f>P891/F891</f>
        <v>34.527257149676252</v>
      </c>
      <c r="R891" s="15">
        <f>(0.3*IF(H891&lt;=$H$968,H891*F891,$H$968*F891)+0.3*IF(J891&lt;=$J$968,J891*F891,$J$968*F891)+0.3*IF(L891&lt;$L$968,L891*F891,$L$968*F891)+0.1*IF(N891&lt;$N$968,N891*F891,$N$968*F891))/F891</f>
        <v>7.3603351955307261E-2</v>
      </c>
      <c r="S891" s="37">
        <f>43000000*(R891*F891)/SUMPRODUCT($R$4:$R$964,$F$4:$F$964)</f>
        <v>25398.78476269768</v>
      </c>
      <c r="T891" s="38">
        <f>S891/F891</f>
        <v>35.473163076393405</v>
      </c>
      <c r="U891" s="38">
        <f>43000000*F891/SUM($F$4:$F$964)</f>
        <v>70942.544097146209</v>
      </c>
      <c r="V891" s="38">
        <f t="shared" si="40"/>
        <v>45543.759334448529</v>
      </c>
      <c r="W891" s="38">
        <f t="shared" si="41"/>
        <v>63.608602422414421</v>
      </c>
    </row>
    <row r="892" spans="1:23" x14ac:dyDescent="0.25">
      <c r="A892" s="7" t="s">
        <v>1764</v>
      </c>
      <c r="B892" s="7" t="s">
        <v>1019</v>
      </c>
      <c r="C892" s="7" t="s">
        <v>260</v>
      </c>
      <c r="D892" s="8">
        <v>9000</v>
      </c>
      <c r="E892" s="8" t="s">
        <v>66</v>
      </c>
      <c r="F892" s="9">
        <v>544</v>
      </c>
      <c r="G892" s="9">
        <v>26</v>
      </c>
      <c r="H892" s="10">
        <f t="shared" si="39"/>
        <v>4.779411764705882E-2</v>
      </c>
      <c r="I892" s="9">
        <v>55</v>
      </c>
      <c r="J892" s="10">
        <f>I892/F892</f>
        <v>0.10110294117647059</v>
      </c>
      <c r="K892" s="11">
        <v>22</v>
      </c>
      <c r="L892" s="12">
        <f>K892/F892</f>
        <v>4.0441176470588237E-2</v>
      </c>
      <c r="M892" s="9">
        <v>91</v>
      </c>
      <c r="N892" s="16">
        <f>M892/F892</f>
        <v>0.16727941176470587</v>
      </c>
      <c r="O892" s="15">
        <f>(G892+I892+K892)*0.3/F892+M892*0.1/F892</f>
        <v>7.3529411764705885E-2</v>
      </c>
      <c r="P892" s="36">
        <f>43000000*(O892*F892)/SUMPRODUCT($F$4:$F$964,$O$4:$O$964)</f>
        <v>18763.959103732977</v>
      </c>
      <c r="Q892" s="36">
        <f>P892/F892</f>
        <v>34.492571881862091</v>
      </c>
      <c r="R892" s="15">
        <f>(0.3*IF(H892&lt;=$H$968,H892*F892,$H$968*F892)+0.3*IF(J892&lt;=$J$968,J892*F892,$J$968*F892)+0.3*IF(L892&lt;$L$968,L892*F892,$L$968*F892)+0.1*IF(N892&lt;$N$968,N892*F892,$N$968*F892))/F892</f>
        <v>7.3529411764705885E-2</v>
      </c>
      <c r="S892" s="37">
        <f>43000000*(R892*F892)/SUMPRODUCT($R$4:$R$964,$F$4:$F$964)</f>
        <v>19278.015000150041</v>
      </c>
      <c r="T892" s="38">
        <f>S892/F892</f>
        <v>35.43752757380522</v>
      </c>
      <c r="U892" s="38">
        <f>43000000*F892/SUM($F$4:$F$964)</f>
        <v>53900.480431351316</v>
      </c>
      <c r="V892" s="38">
        <f t="shared" si="40"/>
        <v>34622.465431201272</v>
      </c>
      <c r="W892" s="38">
        <f t="shared" si="41"/>
        <v>63.644237925002606</v>
      </c>
    </row>
    <row r="893" spans="1:23" x14ac:dyDescent="0.25">
      <c r="A893" s="7" t="s">
        <v>1765</v>
      </c>
      <c r="B893" s="7" t="s">
        <v>1766</v>
      </c>
      <c r="C893" s="7" t="s">
        <v>207</v>
      </c>
      <c r="D893" s="8">
        <v>8700</v>
      </c>
      <c r="E893" s="8" t="s">
        <v>489</v>
      </c>
      <c r="F893" s="9">
        <v>1064</v>
      </c>
      <c r="G893" s="9">
        <v>67</v>
      </c>
      <c r="H893" s="10">
        <f t="shared" si="39"/>
        <v>6.2969924812030079E-2</v>
      </c>
      <c r="I893" s="9">
        <v>165</v>
      </c>
      <c r="J893" s="10">
        <f>I893/F893</f>
        <v>0.15507518796992481</v>
      </c>
      <c r="K893" s="11">
        <v>14</v>
      </c>
      <c r="L893" s="12">
        <f>K893/F893</f>
        <v>1.3157894736842105E-2</v>
      </c>
      <c r="M893" s="9">
        <v>36</v>
      </c>
      <c r="N893" s="16">
        <f>M893/F893</f>
        <v>3.3834586466165412E-2</v>
      </c>
      <c r="O893" s="15">
        <f>(G893+I893+K893)*0.3/F893+M893*0.1/F893</f>
        <v>7.2744360902255639E-2</v>
      </c>
      <c r="P893" s="36">
        <f>43000000*(O893*F893)/SUMPRODUCT($F$4:$F$964,$O$4:$O$964)</f>
        <v>36308.260865723321</v>
      </c>
      <c r="Q893" s="36">
        <f>P893/F893</f>
        <v>34.124305324927931</v>
      </c>
      <c r="R893" s="15">
        <f>(0.3*IF(H893&lt;=$H$968,H893*F893,$H$968*F893)+0.3*IF(J893&lt;=$J$968,J893*F893,$J$968*F893)+0.3*IF(L893&lt;$L$968,L893*F893,$L$968*F893)+0.1*IF(N893&lt;$N$968,N893*F893,$N$968*F893))/F893</f>
        <v>7.2744360902255625E-2</v>
      </c>
      <c r="S893" s="37">
        <f>43000000*(R893*F893)/SUMPRODUCT($R$4:$R$964,$F$4:$F$964)</f>
        <v>37302.959025290329</v>
      </c>
      <c r="T893" s="38">
        <f>S893/F893</f>
        <v>35.059172016250308</v>
      </c>
      <c r="U893" s="38">
        <f>43000000*F893/SUM($F$4:$F$964)</f>
        <v>105422.99849073125</v>
      </c>
      <c r="V893" s="38">
        <f t="shared" si="40"/>
        <v>68120.039465440917</v>
      </c>
      <c r="W893" s="38">
        <f t="shared" si="41"/>
        <v>64.022593482557511</v>
      </c>
    </row>
    <row r="894" spans="1:23" x14ac:dyDescent="0.25">
      <c r="A894" s="7" t="s">
        <v>1767</v>
      </c>
      <c r="B894" s="7" t="s">
        <v>1592</v>
      </c>
      <c r="C894" s="7" t="s">
        <v>411</v>
      </c>
      <c r="D894" s="20">
        <v>3000</v>
      </c>
      <c r="E894" s="20" t="s">
        <v>479</v>
      </c>
      <c r="F894" s="9">
        <v>851</v>
      </c>
      <c r="G894" s="9">
        <v>19</v>
      </c>
      <c r="H894" s="10">
        <f t="shared" si="39"/>
        <v>2.2326674500587545E-2</v>
      </c>
      <c r="I894" s="9">
        <v>79</v>
      </c>
      <c r="J894" s="10">
        <f>I894/F894</f>
        <v>9.2831962397179793E-2</v>
      </c>
      <c r="K894" s="11">
        <v>61</v>
      </c>
      <c r="L894" s="12">
        <f>K894/F894</f>
        <v>7.1680376028202111E-2</v>
      </c>
      <c r="M894" s="9">
        <v>139</v>
      </c>
      <c r="N894" s="16">
        <f>M894/F894</f>
        <v>0.16333725029377202</v>
      </c>
      <c r="O894" s="15">
        <f>(G894+I894+K894)*0.3/F894+M894*0.1/F894</f>
        <v>7.2385428907168037E-2</v>
      </c>
      <c r="P894" s="36">
        <f>43000000*(O894*F894)/SUMPRODUCT($F$4:$F$964,$O$4:$O$964)</f>
        <v>28896.497019748786</v>
      </c>
      <c r="Q894" s="36">
        <f>P894/F894</f>
        <v>33.955930693006799</v>
      </c>
      <c r="R894" s="15">
        <f>(0.3*IF(H894&lt;=$H$968,H894*F894,$H$968*F894)+0.3*IF(J894&lt;=$J$968,J894*F894,$J$968*F894)+0.3*IF(L894&lt;$L$968,L894*F894,$L$968*F894)+0.1*IF(N894&lt;$N$968,N894*F894,$N$968*F894))/F894</f>
        <v>7.2385428907168037E-2</v>
      </c>
      <c r="S894" s="37">
        <f>43000000*(R894*F894)/SUMPRODUCT($R$4:$R$964,$F$4:$F$964)</f>
        <v>29688.143100231064</v>
      </c>
      <c r="T894" s="38">
        <f>S894/F894</f>
        <v>34.886184606616993</v>
      </c>
      <c r="U894" s="38">
        <f>43000000*F894/SUM($F$4:$F$964)</f>
        <v>84318.582439485239</v>
      </c>
      <c r="V894" s="38">
        <f t="shared" si="40"/>
        <v>54630.439339254175</v>
      </c>
      <c r="W894" s="38">
        <f t="shared" si="41"/>
        <v>64.195580892190833</v>
      </c>
    </row>
    <row r="895" spans="1:23" x14ac:dyDescent="0.25">
      <c r="A895" s="7" t="s">
        <v>502</v>
      </c>
      <c r="B895" s="7" t="s">
        <v>771</v>
      </c>
      <c r="C895" s="7" t="s">
        <v>105</v>
      </c>
      <c r="D895" s="20">
        <v>8580</v>
      </c>
      <c r="E895" s="20" t="s">
        <v>795</v>
      </c>
      <c r="F895" s="9">
        <v>310</v>
      </c>
      <c r="G895" s="9">
        <v>25</v>
      </c>
      <c r="H895" s="10">
        <f t="shared" si="39"/>
        <v>8.0645161290322578E-2</v>
      </c>
      <c r="I895" s="9">
        <v>38</v>
      </c>
      <c r="J895" s="10">
        <f>I895/F895</f>
        <v>0.12258064516129032</v>
      </c>
      <c r="K895" s="11">
        <v>8</v>
      </c>
      <c r="L895" s="12">
        <f>K895/F895</f>
        <v>2.5806451612903226E-2</v>
      </c>
      <c r="M895" s="9">
        <v>9</v>
      </c>
      <c r="N895" s="16">
        <f>M895/F895</f>
        <v>2.903225806451613E-2</v>
      </c>
      <c r="O895" s="15">
        <f>(G895+I895+K895)*0.3/F895+M895*0.1/F895</f>
        <v>7.1612903225806449E-2</v>
      </c>
      <c r="P895" s="36">
        <f>43000000*(O895*F895)/SUMPRODUCT($F$4:$F$964,$O$4:$O$964)</f>
        <v>10413.997302571803</v>
      </c>
      <c r="Q895" s="36">
        <f>P895/F895</f>
        <v>33.593539685715491</v>
      </c>
      <c r="R895" s="15">
        <f>(0.3*IF(H895&lt;=$H$968,H895*F895,$H$968*F895)+0.3*IF(J895&lt;=$J$968,J895*F895,$J$968*F895)+0.3*IF(L895&lt;$L$968,L895*F895,$L$968*F895)+0.1*IF(N895&lt;$N$968,N895*F895,$N$968*F895))/F895</f>
        <v>7.1612903225806435E-2</v>
      </c>
      <c r="S895" s="37">
        <f>43000000*(R895*F895)/SUMPRODUCT($R$4:$R$964,$F$4:$F$964)</f>
        <v>10699.298325083271</v>
      </c>
      <c r="T895" s="38">
        <f>S895/F895</f>
        <v>34.513865564784744</v>
      </c>
      <c r="U895" s="38">
        <f>43000000*F895/SUM($F$4:$F$964)</f>
        <v>30715.347304630344</v>
      </c>
      <c r="V895" s="38">
        <f t="shared" si="40"/>
        <v>20016.048979547071</v>
      </c>
      <c r="W895" s="38">
        <f t="shared" si="41"/>
        <v>64.567899934023075</v>
      </c>
    </row>
    <row r="896" spans="1:23" x14ac:dyDescent="0.25">
      <c r="A896" s="7" t="s">
        <v>1768</v>
      </c>
      <c r="B896" s="7" t="s">
        <v>1723</v>
      </c>
      <c r="C896" s="7" t="s">
        <v>1724</v>
      </c>
      <c r="D896" s="20">
        <v>2860</v>
      </c>
      <c r="E896" s="20" t="s">
        <v>1352</v>
      </c>
      <c r="F896" s="9">
        <v>577</v>
      </c>
      <c r="G896" s="9">
        <v>30</v>
      </c>
      <c r="H896" s="10">
        <f t="shared" si="39"/>
        <v>5.1993067590987867E-2</v>
      </c>
      <c r="I896" s="9">
        <v>80</v>
      </c>
      <c r="J896" s="10">
        <f>I896/F896</f>
        <v>0.13864818024263431</v>
      </c>
      <c r="K896" s="11">
        <v>16</v>
      </c>
      <c r="L896" s="12">
        <f>K896/F896</f>
        <v>2.7729636048526862E-2</v>
      </c>
      <c r="M896" s="9">
        <v>31</v>
      </c>
      <c r="N896" s="16">
        <f>M896/F896</f>
        <v>5.3726169844020795E-2</v>
      </c>
      <c r="O896" s="15">
        <f>(G896+I896+K896)*0.3/F896+M896*0.1/F896</f>
        <v>7.0883882149046798E-2</v>
      </c>
      <c r="P896" s="36">
        <f>43000000*(O896*F896)/SUMPRODUCT($F$4:$F$964,$O$4:$O$964)</f>
        <v>19186.148183566973</v>
      </c>
      <c r="Q896" s="36">
        <f>P896/F896</f>
        <v>33.251556643963561</v>
      </c>
      <c r="R896" s="15">
        <f>(0.3*IF(H896&lt;=$H$968,H896*F896,$H$968*F896)+0.3*IF(J896&lt;=$J$968,J896*F896,$J$968*F896)+0.3*IF(L896&lt;$L$968,L896*F896,$L$968*F896)+0.1*IF(N896&lt;$N$968,N896*F896,$N$968*F896))/F896</f>
        <v>7.0883882149046798E-2</v>
      </c>
      <c r="S896" s="37">
        <f>43000000*(R896*F896)/SUMPRODUCT($R$4:$R$964,$F$4:$F$964)</f>
        <v>19711.770337653419</v>
      </c>
      <c r="T896" s="38">
        <f>S896/F896</f>
        <v>34.162513583454796</v>
      </c>
      <c r="U896" s="38">
        <f>43000000*F896/SUM($F$4:$F$964)</f>
        <v>57170.178692811962</v>
      </c>
      <c r="V896" s="38">
        <f t="shared" si="40"/>
        <v>37458.408355158543</v>
      </c>
      <c r="W896" s="38">
        <f t="shared" si="41"/>
        <v>64.91925191535303</v>
      </c>
    </row>
    <row r="897" spans="1:23" x14ac:dyDescent="0.25">
      <c r="A897" s="7" t="s">
        <v>1769</v>
      </c>
      <c r="B897" s="7" t="s">
        <v>1738</v>
      </c>
      <c r="C897" s="7" t="s">
        <v>1739</v>
      </c>
      <c r="D897" s="8">
        <v>2320</v>
      </c>
      <c r="E897" s="8" t="s">
        <v>1171</v>
      </c>
      <c r="F897" s="9">
        <v>402</v>
      </c>
      <c r="G897" s="9">
        <v>19</v>
      </c>
      <c r="H897" s="10">
        <f t="shared" si="39"/>
        <v>4.7263681592039801E-2</v>
      </c>
      <c r="I897" s="9">
        <v>56</v>
      </c>
      <c r="J897" s="10">
        <f>I897/F897</f>
        <v>0.13930348258706468</v>
      </c>
      <c r="K897" s="11">
        <v>8</v>
      </c>
      <c r="L897" s="12">
        <f>K897/F897</f>
        <v>1.9900497512437811E-2</v>
      </c>
      <c r="M897" s="9">
        <v>34</v>
      </c>
      <c r="N897" s="16">
        <f>M897/F897</f>
        <v>8.45771144278607E-2</v>
      </c>
      <c r="O897" s="15">
        <f>(G897+I897+K897)*0.3/F897+M897*0.1/F897</f>
        <v>7.0398009950248752E-2</v>
      </c>
      <c r="P897" s="36">
        <f>43000000*(O897*F897)/SUMPRODUCT($F$4:$F$964,$O$4:$O$964)</f>
        <v>13275.50106589108</v>
      </c>
      <c r="Q897" s="36">
        <f>P897/F897</f>
        <v>33.023634492266368</v>
      </c>
      <c r="R897" s="15">
        <f>(0.3*IF(H897&lt;=$H$968,H897*F897,$H$968*F897)+0.3*IF(J897&lt;=$J$968,J897*F897,$J$968*F897)+0.3*IF(L897&lt;$L$968,L897*F897,$L$968*F897)+0.1*IF(N897&lt;$N$968,N897*F897,$N$968*F897))/F897</f>
        <v>7.0398009950248752E-2</v>
      </c>
      <c r="S897" s="37">
        <f>43000000*(R897*F897)/SUMPRODUCT($R$4:$R$964,$F$4:$F$964)</f>
        <v>13639.195612606152</v>
      </c>
      <c r="T897" s="38">
        <f>S897/F897</f>
        <v>33.928347295040183</v>
      </c>
      <c r="U897" s="38">
        <f>43000000*F897/SUM($F$4:$F$964)</f>
        <v>39830.869730520637</v>
      </c>
      <c r="V897" s="38">
        <f t="shared" si="40"/>
        <v>26191.674117914485</v>
      </c>
      <c r="W897" s="38">
        <f t="shared" si="41"/>
        <v>65.153418203767643</v>
      </c>
    </row>
    <row r="898" spans="1:23" x14ac:dyDescent="0.25">
      <c r="A898" s="7" t="s">
        <v>1770</v>
      </c>
      <c r="B898" s="7" t="s">
        <v>1771</v>
      </c>
      <c r="C898" s="7" t="s">
        <v>246</v>
      </c>
      <c r="D898" s="8">
        <v>2930</v>
      </c>
      <c r="E898" s="8" t="s">
        <v>699</v>
      </c>
      <c r="F898" s="9">
        <v>627</v>
      </c>
      <c r="G898" s="9">
        <v>38</v>
      </c>
      <c r="H898" s="10">
        <f t="shared" si="39"/>
        <v>6.0606060606060608E-2</v>
      </c>
      <c r="I898" s="9">
        <v>80</v>
      </c>
      <c r="J898" s="10">
        <f>I898/F898</f>
        <v>0.12759170653907495</v>
      </c>
      <c r="K898" s="11">
        <v>11</v>
      </c>
      <c r="L898" s="12">
        <f>K898/F898</f>
        <v>1.7543859649122806E-2</v>
      </c>
      <c r="M898" s="9">
        <v>53</v>
      </c>
      <c r="N898" s="16">
        <f>M898/F898</f>
        <v>8.4529505582137163E-2</v>
      </c>
      <c r="O898" s="15">
        <f>(G898+I898+K898)*0.3/F898+M898*0.1/F898</f>
        <v>7.0175438596491224E-2</v>
      </c>
      <c r="P898" s="36">
        <f>43000000*(O898*F898)/SUMPRODUCT($F$4:$F$964,$O$4:$O$964)</f>
        <v>20640.355014106277</v>
      </c>
      <c r="Q898" s="36">
        <f>P898/F898</f>
        <v>32.919226497777153</v>
      </c>
      <c r="R898" s="15">
        <f>(0.3*IF(H898&lt;=$H$968,H898*F898,$H$968*F898)+0.3*IF(J898&lt;=$J$968,J898*F898,$J$968*F898)+0.3*IF(L898&lt;$L$968,L898*F898,$L$968*F898)+0.1*IF(N898&lt;$N$968,N898*F898,$N$968*F898))/F898</f>
        <v>7.0175438596491224E-2</v>
      </c>
      <c r="S898" s="37">
        <f>43000000*(R898*F898)/SUMPRODUCT($R$4:$R$964,$F$4:$F$964)</f>
        <v>21205.816500165045</v>
      </c>
      <c r="T898" s="38">
        <f>S898/F898</f>
        <v>33.821078947631648</v>
      </c>
      <c r="U898" s="38">
        <f>43000000*F898/SUM($F$4:$F$964)</f>
        <v>62124.266967752344</v>
      </c>
      <c r="V898" s="38">
        <f t="shared" si="40"/>
        <v>40918.450467587303</v>
      </c>
      <c r="W898" s="38">
        <f t="shared" si="41"/>
        <v>65.260686551176178</v>
      </c>
    </row>
    <row r="899" spans="1:23" x14ac:dyDescent="0.25">
      <c r="A899" s="7" t="s">
        <v>1772</v>
      </c>
      <c r="B899" s="7" t="s">
        <v>1773</v>
      </c>
      <c r="C899" s="7" t="s">
        <v>1089</v>
      </c>
      <c r="D899" s="8">
        <v>8500</v>
      </c>
      <c r="E899" s="8" t="s">
        <v>190</v>
      </c>
      <c r="F899" s="9">
        <v>669</v>
      </c>
      <c r="G899" s="9">
        <v>21</v>
      </c>
      <c r="H899" s="10">
        <f t="shared" si="39"/>
        <v>3.1390134529147982E-2</v>
      </c>
      <c r="I899" s="9">
        <v>63</v>
      </c>
      <c r="J899" s="10">
        <f>I899/F899</f>
        <v>9.417040358744394E-2</v>
      </c>
      <c r="K899" s="11">
        <v>48</v>
      </c>
      <c r="L899" s="12">
        <f>K899/F899</f>
        <v>7.1748878923766815E-2</v>
      </c>
      <c r="M899" s="9">
        <v>73</v>
      </c>
      <c r="N899" s="16">
        <f>M899/F899</f>
        <v>0.10911808669656203</v>
      </c>
      <c r="O899" s="15">
        <f>(G899+I899+K899)*0.3/F899+M899*0.1/F899</f>
        <v>7.0104633781763834E-2</v>
      </c>
      <c r="P899" s="36">
        <f>43000000*(O899*F899)/SUMPRODUCT($F$4:$F$964,$O$4:$O$964)</f>
        <v>22000.742049126919</v>
      </c>
      <c r="Q899" s="36">
        <f>P899/F899</f>
        <v>32.886012031579845</v>
      </c>
      <c r="R899" s="15">
        <f>(0.3*IF(H899&lt;=$H$968,H899*F899,$H$968*F899)+0.3*IF(J899&lt;=$J$968,J899*F899,$J$968*F899)+0.3*IF(L899&lt;$L$968,L899*F899,$L$968*F899)+0.1*IF(N899&lt;$N$968,N899*F899,$N$968*F899))/F899</f>
        <v>7.010463378176382E-2</v>
      </c>
      <c r="S899" s="37">
        <f>43000000*(R899*F899)/SUMPRODUCT($R$4:$R$964,$F$4:$F$964)</f>
        <v>22603.472587675926</v>
      </c>
      <c r="T899" s="38">
        <f>S899/F899</f>
        <v>33.786954540621714</v>
      </c>
      <c r="U899" s="38">
        <f>43000000*F899/SUM($F$4:$F$964)</f>
        <v>66285.701118702258</v>
      </c>
      <c r="V899" s="38">
        <f t="shared" si="40"/>
        <v>43682.228531026332</v>
      </c>
      <c r="W899" s="38">
        <f t="shared" si="41"/>
        <v>65.294810958186105</v>
      </c>
    </row>
    <row r="900" spans="1:23" x14ac:dyDescent="0.25">
      <c r="A900" s="7" t="s">
        <v>1774</v>
      </c>
      <c r="B900" s="7" t="s">
        <v>1757</v>
      </c>
      <c r="C900" s="7" t="s">
        <v>117</v>
      </c>
      <c r="D900" s="8">
        <v>2390</v>
      </c>
      <c r="E900" s="8" t="s">
        <v>1040</v>
      </c>
      <c r="F900" s="9">
        <v>438</v>
      </c>
      <c r="G900" s="9">
        <v>21</v>
      </c>
      <c r="H900" s="10">
        <f t="shared" ref="H900:H963" si="42">G900/F900</f>
        <v>4.7945205479452052E-2</v>
      </c>
      <c r="I900" s="9">
        <v>69</v>
      </c>
      <c r="J900" s="10">
        <f>I900/F900</f>
        <v>0.15753424657534246</v>
      </c>
      <c r="K900" s="11">
        <v>7</v>
      </c>
      <c r="L900" s="12">
        <f>K900/F900</f>
        <v>1.5981735159817351E-2</v>
      </c>
      <c r="M900" s="9">
        <v>16</v>
      </c>
      <c r="N900" s="16">
        <f>M900/F900</f>
        <v>3.6529680365296802E-2</v>
      </c>
      <c r="O900" s="15">
        <f>(G900+I900+K900)*0.3/F900+M900*0.1/F900</f>
        <v>7.0091324200913227E-2</v>
      </c>
      <c r="P900" s="36">
        <f>43000000*(O900*F900)/SUMPRODUCT($F$4:$F$964,$O$4:$O$964)</f>
        <v>14401.338612115058</v>
      </c>
      <c r="Q900" s="36">
        <f>P900/F900</f>
        <v>32.879768520810636</v>
      </c>
      <c r="R900" s="15">
        <f>(0.3*IF(H900&lt;=$H$968,H900*F900,$H$968*F900)+0.3*IF(J900&lt;=$J$968,J900*F900,$J$968*F900)+0.3*IF(L900&lt;$L$968,L900*F900,$L$968*F900)+0.1*IF(N900&lt;$N$968,N900*F900,$N$968*F900))/F900</f>
        <v>7.0091324200913255E-2</v>
      </c>
      <c r="S900" s="37">
        <f>43000000*(R900*F900)/SUMPRODUCT($R$4:$R$964,$F$4:$F$964)</f>
        <v>14795.876512615159</v>
      </c>
      <c r="T900" s="38">
        <f>S900/F900</f>
        <v>33.780539983139633</v>
      </c>
      <c r="U900" s="38">
        <f>43000000*F900/SUM($F$4:$F$964)</f>
        <v>43397.813288477715</v>
      </c>
      <c r="V900" s="38">
        <f t="shared" si="40"/>
        <v>28601.936775862556</v>
      </c>
      <c r="W900" s="38">
        <f t="shared" si="41"/>
        <v>65.301225515668193</v>
      </c>
    </row>
    <row r="901" spans="1:23" x14ac:dyDescent="0.25">
      <c r="A901" s="7" t="s">
        <v>1775</v>
      </c>
      <c r="B901" s="7" t="s">
        <v>1208</v>
      </c>
      <c r="C901" s="7" t="s">
        <v>414</v>
      </c>
      <c r="D901" s="8">
        <v>3200</v>
      </c>
      <c r="E901" s="8" t="s">
        <v>865</v>
      </c>
      <c r="F901" s="9">
        <v>223</v>
      </c>
      <c r="G901" s="9">
        <v>13</v>
      </c>
      <c r="H901" s="10">
        <f t="shared" si="42"/>
        <v>5.829596412556054E-2</v>
      </c>
      <c r="I901" s="9">
        <v>28</v>
      </c>
      <c r="J901" s="10">
        <f>I901/F901</f>
        <v>0.12556053811659193</v>
      </c>
      <c r="K901" s="11">
        <v>6</v>
      </c>
      <c r="L901" s="12">
        <f>K901/F901</f>
        <v>2.6905829596412557E-2</v>
      </c>
      <c r="M901" s="9">
        <v>15</v>
      </c>
      <c r="N901" s="16">
        <f>M901/F901</f>
        <v>6.726457399103139E-2</v>
      </c>
      <c r="O901" s="15">
        <f>(G901+I901+K901)*0.3/F901+M901*0.1/F901</f>
        <v>6.9955156950672656E-2</v>
      </c>
      <c r="P901" s="36">
        <f>43000000*(O901*F901)/SUMPRODUCT($F$4:$F$964,$O$4:$O$964)</f>
        <v>7317.9440504558625</v>
      </c>
      <c r="Q901" s="36">
        <f>P901/F901</f>
        <v>32.815892602941091</v>
      </c>
      <c r="R901" s="15">
        <f>(0.3*IF(H901&lt;=$H$968,H901*F901,$H$968*F901)+0.3*IF(J901&lt;=$J$968,J901*F901,$J$968*F901)+0.3*IF(L901&lt;$L$968,L901*F901,$L$968*F901)+0.1*IF(N901&lt;$N$968,N901*F901,$N$968*F901))/F901</f>
        <v>6.9955156950672656E-2</v>
      </c>
      <c r="S901" s="37">
        <f>43000000*(R901*F901)/SUMPRODUCT($R$4:$R$964,$F$4:$F$964)</f>
        <v>7518.4258500585174</v>
      </c>
      <c r="T901" s="38">
        <f>S901/F901</f>
        <v>33.714914125822951</v>
      </c>
      <c r="U901" s="38">
        <f>43000000*F901/SUM($F$4:$F$964)</f>
        <v>22095.233706234085</v>
      </c>
      <c r="V901" s="38">
        <f t="shared" ref="V901:V964" si="43">-(S901-U901)</f>
        <v>14576.807856175568</v>
      </c>
      <c r="W901" s="38">
        <f t="shared" ref="W901:W964" si="44">$T$965-T901</f>
        <v>65.366851372984883</v>
      </c>
    </row>
    <row r="902" spans="1:23" x14ac:dyDescent="0.25">
      <c r="A902" s="7" t="s">
        <v>1776</v>
      </c>
      <c r="B902" s="7" t="s">
        <v>1777</v>
      </c>
      <c r="C902" s="7" t="s">
        <v>414</v>
      </c>
      <c r="D902" s="8">
        <v>2880</v>
      </c>
      <c r="E902" s="8" t="s">
        <v>612</v>
      </c>
      <c r="F902" s="9">
        <v>436</v>
      </c>
      <c r="G902" s="9">
        <v>29</v>
      </c>
      <c r="H902" s="10">
        <f t="shared" si="42"/>
        <v>6.6513761467889912E-2</v>
      </c>
      <c r="I902" s="9">
        <v>51</v>
      </c>
      <c r="J902" s="10">
        <f>I902/F902</f>
        <v>0.11697247706422019</v>
      </c>
      <c r="K902" s="11">
        <v>10</v>
      </c>
      <c r="L902" s="12">
        <f>K902/F902</f>
        <v>2.2935779816513763E-2</v>
      </c>
      <c r="M902" s="9">
        <v>35</v>
      </c>
      <c r="N902" s="16">
        <f>M902/F902</f>
        <v>8.027522935779817E-2</v>
      </c>
      <c r="O902" s="15">
        <f>(G902+I902+K902)*0.3/F902+M902*0.1/F902</f>
        <v>6.9954128440366969E-2</v>
      </c>
      <c r="P902" s="36">
        <f>43000000*(O902*F902)/SUMPRODUCT($F$4:$F$964,$O$4:$O$964)</f>
        <v>14307.518816596395</v>
      </c>
      <c r="Q902" s="36">
        <f>P902/F902</f>
        <v>32.815410129808249</v>
      </c>
      <c r="R902" s="15">
        <f>(0.3*IF(H902&lt;=$H$968,H902*F902,$H$968*F902)+0.3*IF(J902&lt;=$J$968,J902*F902,$J$968*F902)+0.3*IF(L902&lt;$L$968,L902*F902,$L$968*F902)+0.1*IF(N902&lt;$N$968,N902*F902,$N$968*F902))/F902</f>
        <v>6.9954128440366969E-2</v>
      </c>
      <c r="S902" s="37">
        <f>43000000*(R902*F902)/SUMPRODUCT($R$4:$R$964,$F$4:$F$964)</f>
        <v>14699.486437614407</v>
      </c>
      <c r="T902" s="38">
        <f>S902/F902</f>
        <v>33.714418434895428</v>
      </c>
      <c r="U902" s="38">
        <f>43000000*F902/SUM($F$4:$F$964)</f>
        <v>43199.649757480096</v>
      </c>
      <c r="V902" s="38">
        <f t="shared" si="43"/>
        <v>28500.163319865689</v>
      </c>
      <c r="W902" s="38">
        <f t="shared" si="44"/>
        <v>65.367347063912405</v>
      </c>
    </row>
    <row r="903" spans="1:23" x14ac:dyDescent="0.25">
      <c r="A903" s="7" t="s">
        <v>1778</v>
      </c>
      <c r="B903" s="7" t="s">
        <v>1619</v>
      </c>
      <c r="C903" s="7" t="s">
        <v>207</v>
      </c>
      <c r="D903" s="21">
        <v>8970</v>
      </c>
      <c r="E903" s="21" t="s">
        <v>926</v>
      </c>
      <c r="F903" s="9">
        <v>116</v>
      </c>
      <c r="G903" s="9">
        <v>8</v>
      </c>
      <c r="H903" s="10">
        <f t="shared" si="42"/>
        <v>6.8965517241379309E-2</v>
      </c>
      <c r="I903" s="9">
        <v>19</v>
      </c>
      <c r="J903" s="10">
        <f>I903/F903</f>
        <v>0.16379310344827586</v>
      </c>
      <c r="K903" s="11">
        <v>0</v>
      </c>
      <c r="L903" s="12">
        <f>K903/F903</f>
        <v>0</v>
      </c>
      <c r="M903" s="9">
        <v>0</v>
      </c>
      <c r="N903" s="16">
        <f>M903/F903</f>
        <v>0</v>
      </c>
      <c r="O903" s="15">
        <f>(G903+I903+K903)*0.3/F903+M903*0.1/F903</f>
        <v>6.9827586206896552E-2</v>
      </c>
      <c r="P903" s="36">
        <f>43000000*(O903*F903)/SUMPRODUCT($F$4:$F$964,$O$4:$O$964)</f>
        <v>3799.7017185059281</v>
      </c>
      <c r="Q903" s="36">
        <f>P903/F903</f>
        <v>32.756049297464898</v>
      </c>
      <c r="R903" s="15">
        <f>(0.3*IF(H903&lt;=$H$968,H903*F903,$H$968*F903)+0.3*IF(J903&lt;=$J$968,J903*F903,$J$968*F903)+0.3*IF(L903&lt;$L$968,L903*F903,$L$968*F903)+0.1*IF(N903&lt;$N$968,N903*F903,$N$968*F903))/F903</f>
        <v>6.9827586206896552E-2</v>
      </c>
      <c r="S903" s="37">
        <f>43000000*(R903*F903)/SUMPRODUCT($R$4:$R$964,$F$4:$F$964)</f>
        <v>3903.7980375303837</v>
      </c>
      <c r="T903" s="38">
        <f>S903/F903</f>
        <v>33.653431358020548</v>
      </c>
      <c r="U903" s="38">
        <f>43000000*F903/SUM($F$4:$F$964)</f>
        <v>11493.484797861678</v>
      </c>
      <c r="V903" s="38">
        <f t="shared" si="43"/>
        <v>7589.6867603312949</v>
      </c>
      <c r="W903" s="38">
        <f t="shared" si="44"/>
        <v>65.428334140787285</v>
      </c>
    </row>
    <row r="904" spans="1:23" x14ac:dyDescent="0.25">
      <c r="A904" s="7" t="s">
        <v>1779</v>
      </c>
      <c r="B904" s="7" t="s">
        <v>541</v>
      </c>
      <c r="C904" s="7" t="s">
        <v>221</v>
      </c>
      <c r="D904" s="8">
        <v>3910</v>
      </c>
      <c r="E904" s="8" t="s">
        <v>1068</v>
      </c>
      <c r="F904" s="9">
        <v>558</v>
      </c>
      <c r="G904" s="9">
        <v>42</v>
      </c>
      <c r="H904" s="10">
        <f t="shared" si="42"/>
        <v>7.5268817204301078E-2</v>
      </c>
      <c r="I904" s="9">
        <v>83</v>
      </c>
      <c r="J904" s="10">
        <f>I904/F904</f>
        <v>0.14874551971326164</v>
      </c>
      <c r="K904" s="11">
        <v>4</v>
      </c>
      <c r="L904" s="12">
        <f>K904/F904</f>
        <v>7.1684587813620072E-3</v>
      </c>
      <c r="M904" s="9">
        <v>2</v>
      </c>
      <c r="N904" s="16">
        <f>M904/F904</f>
        <v>3.5842293906810036E-3</v>
      </c>
      <c r="O904" s="15">
        <f>(G904+I904+K904)*0.3/F904+M904*0.1/F904</f>
        <v>6.9713261648745514E-2</v>
      </c>
      <c r="P904" s="36">
        <f>43000000*(O904*F904)/SUMPRODUCT($F$4:$F$964,$O$4:$O$964)</f>
        <v>18247.950228380323</v>
      </c>
      <c r="Q904" s="36">
        <f>P904/F904</f>
        <v>32.702419764122446</v>
      </c>
      <c r="R904" s="15">
        <f>(0.3*IF(H904&lt;=$H$968,H904*F904,$H$968*F904)+0.3*IF(J904&lt;=$J$968,J904*F904,$J$968*F904)+0.3*IF(L904&lt;$L$968,L904*F904,$L$968*F904)+0.1*IF(N904&lt;$N$968,N904*F904,$N$968*F904))/F904</f>
        <v>6.9713261648745528E-2</v>
      </c>
      <c r="S904" s="37">
        <f>43000000*(R904*F904)/SUMPRODUCT($R$4:$R$964,$F$4:$F$964)</f>
        <v>18747.869587645917</v>
      </c>
      <c r="T904" s="38">
        <f>S904/F904</f>
        <v>33.598332594347518</v>
      </c>
      <c r="U904" s="38">
        <f>43000000*F904/SUM($F$4:$F$964)</f>
        <v>55287.62514833462</v>
      </c>
      <c r="V904" s="38">
        <f t="shared" si="43"/>
        <v>36539.755560688704</v>
      </c>
      <c r="W904" s="38">
        <f t="shared" si="44"/>
        <v>65.483432904460301</v>
      </c>
    </row>
    <row r="905" spans="1:23" x14ac:dyDescent="0.25">
      <c r="A905" s="7" t="s">
        <v>1780</v>
      </c>
      <c r="B905" s="7" t="s">
        <v>1662</v>
      </c>
      <c r="C905" s="7" t="s">
        <v>79</v>
      </c>
      <c r="D905" s="8">
        <v>2530</v>
      </c>
      <c r="E905" s="8" t="s">
        <v>1663</v>
      </c>
      <c r="F905" s="9">
        <v>132</v>
      </c>
      <c r="G905" s="9">
        <v>5</v>
      </c>
      <c r="H905" s="10">
        <f t="shared" si="42"/>
        <v>3.787878787878788E-2</v>
      </c>
      <c r="I905" s="9">
        <v>12</v>
      </c>
      <c r="J905" s="10">
        <f>I905/F905</f>
        <v>9.0909090909090912E-2</v>
      </c>
      <c r="K905" s="11">
        <v>5</v>
      </c>
      <c r="L905" s="12">
        <f>K905/F905</f>
        <v>3.787878787878788E-2</v>
      </c>
      <c r="M905" s="9">
        <v>26</v>
      </c>
      <c r="N905" s="16">
        <f>M905/F905</f>
        <v>0.19696969696969696</v>
      </c>
      <c r="O905" s="15">
        <f>(G905+I905+K905)*0.3/F905+M905*0.1/F905</f>
        <v>6.9696969696969702E-2</v>
      </c>
      <c r="P905" s="36">
        <f>43000000*(O905*F905)/SUMPRODUCT($F$4:$F$964,$O$4:$O$964)</f>
        <v>4315.7105938585855</v>
      </c>
      <c r="Q905" s="36">
        <f>P905/F905</f>
        <v>32.694777226201403</v>
      </c>
      <c r="R905" s="15">
        <f>(0.3*IF(H905&lt;=$H$968,H905*F905,$H$968*F905)+0.3*IF(J905&lt;=$J$968,J905*F905,$J$968*F905)+0.3*IF(L905&lt;$L$968,L905*F905,$L$968*F905)+0.1*IF(N905&lt;$N$968,N905*F905,$N$968*F905))/F905</f>
        <v>6.9696969696969688E-2</v>
      </c>
      <c r="S905" s="37">
        <f>43000000*(R905*F905)/SUMPRODUCT($R$4:$R$964,$F$4:$F$964)</f>
        <v>4433.9434500345087</v>
      </c>
      <c r="T905" s="38">
        <f>S905/F905</f>
        <v>33.590480682079608</v>
      </c>
      <c r="U905" s="38">
        <f>43000000*F905/SUM($F$4:$F$964)</f>
        <v>13078.793045842598</v>
      </c>
      <c r="V905" s="38">
        <f t="shared" si="43"/>
        <v>8644.8495958080894</v>
      </c>
      <c r="W905" s="38">
        <f t="shared" si="44"/>
        <v>65.491284816728211</v>
      </c>
    </row>
    <row r="906" spans="1:23" x14ac:dyDescent="0.25">
      <c r="A906" s="7" t="s">
        <v>1781</v>
      </c>
      <c r="B906" s="7" t="s">
        <v>521</v>
      </c>
      <c r="C906" s="7" t="s">
        <v>82</v>
      </c>
      <c r="D906" s="8">
        <v>9100</v>
      </c>
      <c r="E906" s="8" t="s">
        <v>353</v>
      </c>
      <c r="F906" s="9">
        <v>126</v>
      </c>
      <c r="G906" s="9">
        <v>5</v>
      </c>
      <c r="H906" s="10">
        <f t="shared" si="42"/>
        <v>3.968253968253968E-2</v>
      </c>
      <c r="I906" s="9">
        <v>13</v>
      </c>
      <c r="J906" s="10">
        <f>I906/F906</f>
        <v>0.10317460317460317</v>
      </c>
      <c r="K906" s="11">
        <v>1</v>
      </c>
      <c r="L906" s="12">
        <f>K906/F906</f>
        <v>7.9365079365079361E-3</v>
      </c>
      <c r="M906" s="9">
        <v>29</v>
      </c>
      <c r="N906" s="16">
        <f>M906/F906</f>
        <v>0.23015873015873015</v>
      </c>
      <c r="O906" s="15">
        <f>(G906+I906+K906)*0.3/F906+M906*0.1/F906</f>
        <v>6.8253968253968261E-2</v>
      </c>
      <c r="P906" s="36">
        <f>43000000*(O906*F906)/SUMPRODUCT($F$4:$F$964,$O$4:$O$964)</f>
        <v>4034.251207302591</v>
      </c>
      <c r="Q906" s="36">
        <f>P906/F906</f>
        <v>32.017866724623737</v>
      </c>
      <c r="R906" s="15">
        <f>(0.3*IF(H906&lt;=$H$968,H906*F906,$H$968*F906)+0.3*IF(J906&lt;=$J$968,J906*F906,$J$968*F906)+0.3*IF(L906&lt;$L$968,L906*F906,$L$968*F906)+0.1*IF(N906&lt;$N$968,N906*F906,$N$968*F906))/F906</f>
        <v>6.8253968253968261E-2</v>
      </c>
      <c r="S906" s="37">
        <f>43000000*(R906*F906)/SUMPRODUCT($R$4:$R$964,$F$4:$F$964)</f>
        <v>4144.7732250322597</v>
      </c>
      <c r="T906" s="38">
        <f>S906/F906</f>
        <v>32.895025595494126</v>
      </c>
      <c r="U906" s="38">
        <f>43000000*F906/SUM($F$4:$F$964)</f>
        <v>12484.302452849754</v>
      </c>
      <c r="V906" s="38">
        <f t="shared" si="43"/>
        <v>8339.5292278174929</v>
      </c>
      <c r="W906" s="38">
        <f t="shared" si="44"/>
        <v>66.186739903313708</v>
      </c>
    </row>
    <row r="907" spans="1:23" x14ac:dyDescent="0.25">
      <c r="A907" s="7" t="s">
        <v>1782</v>
      </c>
      <c r="B907" s="7" t="s">
        <v>1783</v>
      </c>
      <c r="C907" s="7" t="s">
        <v>1784</v>
      </c>
      <c r="D907" s="8">
        <v>9840</v>
      </c>
      <c r="E907" s="8" t="s">
        <v>1785</v>
      </c>
      <c r="F907" s="9">
        <v>261</v>
      </c>
      <c r="G907" s="9">
        <v>17</v>
      </c>
      <c r="H907" s="10">
        <f t="shared" si="42"/>
        <v>6.5134099616858232E-2</v>
      </c>
      <c r="I907" s="9">
        <v>30</v>
      </c>
      <c r="J907" s="10">
        <f>I907/F907</f>
        <v>0.11494252873563218</v>
      </c>
      <c r="K907" s="11">
        <v>7</v>
      </c>
      <c r="L907" s="12">
        <f>K907/F907</f>
        <v>2.681992337164751E-2</v>
      </c>
      <c r="M907" s="9">
        <v>15</v>
      </c>
      <c r="N907" s="16">
        <f>M907/F907</f>
        <v>5.7471264367816091E-2</v>
      </c>
      <c r="O907" s="15">
        <f>(G907+I907+K907)*0.3/F907+M907*0.1/F907</f>
        <v>6.7816091954022995E-2</v>
      </c>
      <c r="P907" s="36">
        <f>43000000*(O907*F907)/SUMPRODUCT($F$4:$F$964,$O$4:$O$964)</f>
        <v>8303.0519034018434</v>
      </c>
      <c r="Q907" s="36">
        <f>P907/F907</f>
        <v>31.812459400007064</v>
      </c>
      <c r="R907" s="15">
        <f>(0.3*IF(H907&lt;=$H$968,H907*F907,$H$968*F907)+0.3*IF(J907&lt;=$J$968,J907*F907,$J$968*F907)+0.3*IF(L907&lt;$L$968,L907*F907,$L$968*F907)+0.1*IF(N907&lt;$N$968,N907*F907,$N$968*F907))/F907</f>
        <v>6.7816091954022981E-2</v>
      </c>
      <c r="S907" s="37">
        <f>43000000*(R907*F907)/SUMPRODUCT($R$4:$R$964,$F$4:$F$964)</f>
        <v>8530.5216375663931</v>
      </c>
      <c r="T907" s="38">
        <f>S907/F907</f>
        <v>32.683990948530244</v>
      </c>
      <c r="U907" s="38">
        <f>43000000*F907/SUM($F$4:$F$964)</f>
        <v>25860.340795188775</v>
      </c>
      <c r="V907" s="38">
        <f t="shared" si="43"/>
        <v>17329.819157622383</v>
      </c>
      <c r="W907" s="38">
        <f t="shared" si="44"/>
        <v>66.397774550277575</v>
      </c>
    </row>
    <row r="908" spans="1:23" x14ac:dyDescent="0.25">
      <c r="A908" s="7" t="s">
        <v>1786</v>
      </c>
      <c r="B908" s="7" t="s">
        <v>1759</v>
      </c>
      <c r="C908" s="7" t="s">
        <v>79</v>
      </c>
      <c r="D908" s="8">
        <v>2930</v>
      </c>
      <c r="E908" s="8" t="s">
        <v>699</v>
      </c>
      <c r="F908" s="9">
        <v>573</v>
      </c>
      <c r="G908" s="9">
        <v>20</v>
      </c>
      <c r="H908" s="10">
        <f t="shared" si="42"/>
        <v>3.4904013961605584E-2</v>
      </c>
      <c r="I908" s="9">
        <v>53</v>
      </c>
      <c r="J908" s="10">
        <f>I908/F908</f>
        <v>9.2495636998254804E-2</v>
      </c>
      <c r="K908" s="11">
        <v>25</v>
      </c>
      <c r="L908" s="12">
        <f>K908/F908</f>
        <v>4.3630017452006981E-2</v>
      </c>
      <c r="M908" s="9">
        <v>91</v>
      </c>
      <c r="N908" s="16">
        <f>M908/F908</f>
        <v>0.15881326352530542</v>
      </c>
      <c r="O908" s="15">
        <f>(G908+I908+K908)*0.3/F908+M908*0.1/F908</f>
        <v>6.7190226876090747E-2</v>
      </c>
      <c r="P908" s="36">
        <f>43000000*(O908*F908)/SUMPRODUCT($F$4:$F$964,$O$4:$O$964)</f>
        <v>18060.310637342991</v>
      </c>
      <c r="Q908" s="36">
        <f>P908/F908</f>
        <v>31.518866731837679</v>
      </c>
      <c r="R908" s="15">
        <f>(0.3*IF(H908&lt;=$H$968,H908*F908,$H$968*F908)+0.3*IF(J908&lt;=$J$968,J908*F908,$J$968*F908)+0.3*IF(L908&lt;$L$968,L908*F908,$L$968*F908)+0.1*IF(N908&lt;$N$968,N908*F908,$N$968*F908))/F908</f>
        <v>6.7190226876090747E-2</v>
      </c>
      <c r="S908" s="37">
        <f>43000000*(R908*F908)/SUMPRODUCT($R$4:$R$964,$F$4:$F$964)</f>
        <v>18555.089437644416</v>
      </c>
      <c r="T908" s="38">
        <f>S908/F908</f>
        <v>32.382355039519048</v>
      </c>
      <c r="U908" s="38">
        <f>43000000*F908/SUM($F$4:$F$964)</f>
        <v>56773.851630816731</v>
      </c>
      <c r="V908" s="38">
        <f t="shared" si="43"/>
        <v>38218.762193172312</v>
      </c>
      <c r="W908" s="38">
        <f t="shared" si="44"/>
        <v>66.699410459288771</v>
      </c>
    </row>
    <row r="909" spans="1:23" x14ac:dyDescent="0.25">
      <c r="A909" s="7" t="s">
        <v>1189</v>
      </c>
      <c r="B909" s="7" t="s">
        <v>521</v>
      </c>
      <c r="C909" s="7" t="s">
        <v>54</v>
      </c>
      <c r="D909" s="8">
        <v>8310</v>
      </c>
      <c r="E909" s="8" t="s">
        <v>659</v>
      </c>
      <c r="F909" s="9">
        <v>630</v>
      </c>
      <c r="G909" s="9">
        <v>34</v>
      </c>
      <c r="H909" s="10">
        <f t="shared" si="42"/>
        <v>5.3968253968253971E-2</v>
      </c>
      <c r="I909" s="9">
        <v>84</v>
      </c>
      <c r="J909" s="10">
        <f>I909/F909</f>
        <v>0.13333333333333333</v>
      </c>
      <c r="K909" s="11">
        <v>6</v>
      </c>
      <c r="L909" s="12">
        <f>K909/F909</f>
        <v>9.5238095238095247E-3</v>
      </c>
      <c r="M909" s="9">
        <v>48</v>
      </c>
      <c r="N909" s="16">
        <f>M909/F909</f>
        <v>7.6190476190476197E-2</v>
      </c>
      <c r="O909" s="15">
        <f>(G909+I909+K909)*0.3/F909+M909*0.1/F909</f>
        <v>6.6666666666666666E-2</v>
      </c>
      <c r="P909" s="36">
        <f>43000000*(O909*F909)/SUMPRODUCT($F$4:$F$964,$O$4:$O$964)</f>
        <v>19702.157058919627</v>
      </c>
      <c r="Q909" s="36">
        <f>P909/F909</f>
        <v>31.273265172888298</v>
      </c>
      <c r="R909" s="15">
        <f>(0.3*IF(H909&lt;=$H$968,H909*F909,$H$968*F909)+0.3*IF(J909&lt;=$J$968,J909*F909,$J$968*F909)+0.3*IF(L909&lt;$L$968,L909*F909,$L$968*F909)+0.1*IF(N909&lt;$N$968,N909*F909,$N$968*F909))/F909</f>
        <v>6.6666666666666666E-2</v>
      </c>
      <c r="S909" s="37">
        <f>43000000*(R909*F909)/SUMPRODUCT($R$4:$R$964,$F$4:$F$964)</f>
        <v>20241.915750157543</v>
      </c>
      <c r="T909" s="38">
        <f>S909/F909</f>
        <v>32.130025000250065</v>
      </c>
      <c r="U909" s="38">
        <f>43000000*F909/SUM($F$4:$F$964)</f>
        <v>62421.512264248762</v>
      </c>
      <c r="V909" s="38">
        <f t="shared" si="43"/>
        <v>42179.596514091216</v>
      </c>
      <c r="W909" s="38">
        <f t="shared" si="44"/>
        <v>66.951740498557768</v>
      </c>
    </row>
    <row r="910" spans="1:23" x14ac:dyDescent="0.25">
      <c r="A910" s="7" t="s">
        <v>1787</v>
      </c>
      <c r="B910" s="7" t="s">
        <v>1788</v>
      </c>
      <c r="C910" s="7" t="s">
        <v>766</v>
      </c>
      <c r="D910" s="8">
        <v>2910</v>
      </c>
      <c r="E910" s="8" t="s">
        <v>903</v>
      </c>
      <c r="F910" s="9">
        <v>502</v>
      </c>
      <c r="G910" s="9">
        <v>28</v>
      </c>
      <c r="H910" s="10">
        <f t="shared" si="42"/>
        <v>5.5776892430278883E-2</v>
      </c>
      <c r="I910" s="9">
        <v>48</v>
      </c>
      <c r="J910" s="10">
        <f>I910/F910</f>
        <v>9.5617529880478086E-2</v>
      </c>
      <c r="K910" s="11">
        <v>14</v>
      </c>
      <c r="L910" s="12">
        <f>K910/F910</f>
        <v>2.7888446215139442E-2</v>
      </c>
      <c r="M910" s="9">
        <v>62</v>
      </c>
      <c r="N910" s="16">
        <f>M910/F910</f>
        <v>0.12350597609561753</v>
      </c>
      <c r="O910" s="15">
        <f>(G910+I910+K910)*0.3/F910+M910*0.1/F910</f>
        <v>6.6135458167330685E-2</v>
      </c>
      <c r="P910" s="36">
        <f>43000000*(O910*F910)/SUMPRODUCT($F$4:$F$964,$O$4:$O$964)</f>
        <v>15574.086056098375</v>
      </c>
      <c r="Q910" s="36">
        <f>P910/F910</f>
        <v>31.024075808960905</v>
      </c>
      <c r="R910" s="15">
        <f>(0.3*IF(H910&lt;=$H$968,H910*F910,$H$968*F910)+0.3*IF(J910&lt;=$J$968,J910*F910,$J$968*F910)+0.3*IF(L910&lt;$L$968,L910*F910,$L$968*F910)+0.1*IF(N910&lt;$N$968,N910*F910,$N$968*F910))/F910</f>
        <v>6.6135458167330671E-2</v>
      </c>
      <c r="S910" s="37">
        <f>43000000*(R910*F910)/SUMPRODUCT($R$4:$R$964,$F$4:$F$964)</f>
        <v>16000.752450124532</v>
      </c>
      <c r="T910" s="38">
        <f>S910/F910</f>
        <v>31.874008864789904</v>
      </c>
      <c r="U910" s="38">
        <f>43000000*F910/SUM($F$4:$F$964)</f>
        <v>49739.046280401395</v>
      </c>
      <c r="V910" s="38">
        <f t="shared" si="43"/>
        <v>33738.29383027686</v>
      </c>
      <c r="W910" s="38">
        <f t="shared" si="44"/>
        <v>67.207756634017926</v>
      </c>
    </row>
    <row r="911" spans="1:23" x14ac:dyDescent="0.25">
      <c r="A911" s="7" t="s">
        <v>1789</v>
      </c>
      <c r="B911" s="7" t="s">
        <v>1750</v>
      </c>
      <c r="C911" s="7" t="s">
        <v>530</v>
      </c>
      <c r="D911" s="8">
        <v>9000</v>
      </c>
      <c r="E911" s="8" t="s">
        <v>66</v>
      </c>
      <c r="F911" s="9">
        <v>138</v>
      </c>
      <c r="G911" s="9">
        <v>3</v>
      </c>
      <c r="H911" s="10">
        <f t="shared" si="42"/>
        <v>2.1739130434782608E-2</v>
      </c>
      <c r="I911" s="9">
        <v>10</v>
      </c>
      <c r="J911" s="10">
        <f>I911/F911</f>
        <v>7.2463768115942032E-2</v>
      </c>
      <c r="K911" s="11">
        <v>5</v>
      </c>
      <c r="L911" s="12">
        <f>K911/F911</f>
        <v>3.6231884057971016E-2</v>
      </c>
      <c r="M911" s="9">
        <v>37</v>
      </c>
      <c r="N911" s="16">
        <f>M911/F911</f>
        <v>0.26811594202898553</v>
      </c>
      <c r="O911" s="15">
        <f>(G911+I911+K911)*0.3/F911+M911*0.1/F911</f>
        <v>6.5942028985507245E-2</v>
      </c>
      <c r="P911" s="36">
        <f>43000000*(O911*F911)/SUMPRODUCT($F$4:$F$964,$O$4:$O$964)</f>
        <v>4268.8006960992525</v>
      </c>
      <c r="Q911" s="36">
        <f>P911/F911</f>
        <v>30.933338377530816</v>
      </c>
      <c r="R911" s="15">
        <f>(0.3*IF(H911&lt;=$H$968,H911*F911,$H$968*F911)+0.3*IF(J911&lt;=$J$968,J911*F911,$J$968*F911)+0.3*IF(L911&lt;$L$968,L911*F911,$L$968*F911)+0.1*IF(N911&lt;$N$968,N911*F911,$N$968*F911))/F911</f>
        <v>6.5942028985507259E-2</v>
      </c>
      <c r="S911" s="37">
        <f>43000000*(R911*F911)/SUMPRODUCT($R$4:$R$964,$F$4:$F$964)</f>
        <v>4385.7484125341352</v>
      </c>
      <c r="T911" s="38">
        <f>S911/F911</f>
        <v>31.780785598073443</v>
      </c>
      <c r="U911" s="38">
        <f>43000000*F911/SUM($F$4:$F$964)</f>
        <v>13673.283638835444</v>
      </c>
      <c r="V911" s="38">
        <f t="shared" si="43"/>
        <v>9287.5352263013083</v>
      </c>
      <c r="W911" s="38">
        <f t="shared" si="44"/>
        <v>67.300979900734376</v>
      </c>
    </row>
    <row r="912" spans="1:23" x14ac:dyDescent="0.25">
      <c r="A912" s="7" t="s">
        <v>1790</v>
      </c>
      <c r="B912" s="7" t="s">
        <v>1405</v>
      </c>
      <c r="C912" s="7" t="s">
        <v>327</v>
      </c>
      <c r="D912" s="8">
        <v>2260</v>
      </c>
      <c r="E912" s="8" t="s">
        <v>941</v>
      </c>
      <c r="F912" s="9">
        <v>651</v>
      </c>
      <c r="G912" s="9">
        <v>54</v>
      </c>
      <c r="H912" s="10">
        <f t="shared" si="42"/>
        <v>8.294930875576037E-2</v>
      </c>
      <c r="I912" s="9">
        <v>85</v>
      </c>
      <c r="J912" s="10">
        <f>I912/F912</f>
        <v>0.13056835637480799</v>
      </c>
      <c r="K912" s="11">
        <v>2</v>
      </c>
      <c r="L912" s="12">
        <f>K912/F912</f>
        <v>3.0721966205837174E-3</v>
      </c>
      <c r="M912" s="9">
        <v>6</v>
      </c>
      <c r="N912" s="16">
        <f>M912/F912</f>
        <v>9.2165898617511521E-3</v>
      </c>
      <c r="O912" s="15">
        <f>(G912+I912+K912)*0.3/F912+M912*0.1/F912</f>
        <v>6.5898617511520735E-2</v>
      </c>
      <c r="P912" s="36">
        <f>43000000*(O912*F912)/SUMPRODUCT($F$4:$F$964,$O$4:$O$964)</f>
        <v>20124.346138753619</v>
      </c>
      <c r="Q912" s="36">
        <f>P912/F912</f>
        <v>30.912974099467924</v>
      </c>
      <c r="R912" s="15">
        <f>(0.3*IF(H912&lt;=$H$968,H912*F912,$H$968*F912)+0.3*IF(J912&lt;=$J$968,J912*F912,$J$968*F912)+0.3*IF(L912&lt;$L$968,L912*F912,$L$968*F912)+0.1*IF(N912&lt;$N$968,N912*F912,$N$968*F912))/F912</f>
        <v>6.5898617511520749E-2</v>
      </c>
      <c r="S912" s="37">
        <f>43000000*(R912*F912)/SUMPRODUCT($R$4:$R$964,$F$4:$F$964)</f>
        <v>20675.671087660921</v>
      </c>
      <c r="T912" s="38">
        <f>S912/F912</f>
        <v>31.759863421906179</v>
      </c>
      <c r="U912" s="38">
        <f>43000000*F912/SUM($F$4:$F$964)</f>
        <v>64502.229339723723</v>
      </c>
      <c r="V912" s="38">
        <f t="shared" si="43"/>
        <v>43826.558252062801</v>
      </c>
      <c r="W912" s="38">
        <f t="shared" si="44"/>
        <v>67.321902076901651</v>
      </c>
    </row>
    <row r="913" spans="1:23" x14ac:dyDescent="0.25">
      <c r="A913" s="7" t="s">
        <v>1791</v>
      </c>
      <c r="B913" s="7" t="s">
        <v>1265</v>
      </c>
      <c r="C913" s="7" t="s">
        <v>279</v>
      </c>
      <c r="D913" s="8">
        <v>3540</v>
      </c>
      <c r="E913" s="8" t="s">
        <v>441</v>
      </c>
      <c r="F913" s="9">
        <v>341</v>
      </c>
      <c r="G913" s="9">
        <v>15</v>
      </c>
      <c r="H913" s="10">
        <f t="shared" si="42"/>
        <v>4.398826979472141E-2</v>
      </c>
      <c r="I913" s="9">
        <v>52</v>
      </c>
      <c r="J913" s="10">
        <f>I913/F913</f>
        <v>0.15249266862170088</v>
      </c>
      <c r="K913" s="11">
        <v>6</v>
      </c>
      <c r="L913" s="12">
        <f>K913/F913</f>
        <v>1.7595307917888565E-2</v>
      </c>
      <c r="M913" s="9">
        <v>5</v>
      </c>
      <c r="N913" s="16">
        <f>M913/F913</f>
        <v>1.466275659824047E-2</v>
      </c>
      <c r="O913" s="15">
        <f>(G913+I913+K913)*0.3/F913+M913*0.1/F913</f>
        <v>6.5689149560117302E-2</v>
      </c>
      <c r="P913" s="36">
        <f>43000000*(O913*F913)/SUMPRODUCT($F$4:$F$964,$O$4:$O$964)</f>
        <v>10507.817098090467</v>
      </c>
      <c r="Q913" s="36">
        <f>P913/F913</f>
        <v>30.814712897626002</v>
      </c>
      <c r="R913" s="15">
        <f>(0.3*IF(H913&lt;=$H$968,H913*F913,$H$968*F913)+0.3*IF(J913&lt;=$J$968,J913*F913,$J$968*F913)+0.3*IF(L913&lt;$L$968,L913*F913,$L$968*F913)+0.1*IF(N913&lt;$N$968,N913*F913,$N$968*F913))/F913</f>
        <v>6.5689149560117302E-2</v>
      </c>
      <c r="S913" s="37">
        <f>43000000*(R913*F913)/SUMPRODUCT($R$4:$R$964,$F$4:$F$964)</f>
        <v>10795.688400084022</v>
      </c>
      <c r="T913" s="38">
        <f>S913/F913</f>
        <v>31.658910264176019</v>
      </c>
      <c r="U913" s="38">
        <f>43000000*F913/SUM($F$4:$F$964)</f>
        <v>33786.882035093382</v>
      </c>
      <c r="V913" s="38">
        <f t="shared" si="43"/>
        <v>22991.19363500936</v>
      </c>
      <c r="W913" s="38">
        <f t="shared" si="44"/>
        <v>67.422855234631811</v>
      </c>
    </row>
    <row r="914" spans="1:23" x14ac:dyDescent="0.25">
      <c r="A914" s="7" t="s">
        <v>1792</v>
      </c>
      <c r="B914" s="7" t="s">
        <v>1793</v>
      </c>
      <c r="C914" s="7" t="s">
        <v>1601</v>
      </c>
      <c r="D914" s="8">
        <v>8870</v>
      </c>
      <c r="E914" s="8" t="s">
        <v>591</v>
      </c>
      <c r="F914" s="9">
        <v>493</v>
      </c>
      <c r="G914" s="9">
        <v>27</v>
      </c>
      <c r="H914" s="10">
        <f t="shared" si="42"/>
        <v>5.4766734279918863E-2</v>
      </c>
      <c r="I914" s="9">
        <v>71</v>
      </c>
      <c r="J914" s="10">
        <f>I914/F914</f>
        <v>0.1440162271805274</v>
      </c>
      <c r="K914" s="11">
        <v>7</v>
      </c>
      <c r="L914" s="12">
        <f>K914/F914</f>
        <v>1.4198782961460446E-2</v>
      </c>
      <c r="M914" s="9">
        <v>8</v>
      </c>
      <c r="N914" s="16">
        <f>M914/F914</f>
        <v>1.6227180527383367E-2</v>
      </c>
      <c r="O914" s="15">
        <f>(G914+I914+K914)*0.3/F914+M914*0.1/F914</f>
        <v>6.5517241379310351E-2</v>
      </c>
      <c r="P914" s="36">
        <f>43000000*(O914*F914)/SUMPRODUCT($F$4:$F$964,$O$4:$O$964)</f>
        <v>15151.896976264383</v>
      </c>
      <c r="Q914" s="36">
        <f>P914/F914</f>
        <v>30.734070945769538</v>
      </c>
      <c r="R914" s="15">
        <f>(0.3*IF(H914&lt;=$H$968,H914*F914,$H$968*F914)+0.3*IF(J914&lt;=$J$968,J914*F914,$J$968*F914)+0.3*IF(L914&lt;$L$968,L914*F914,$L$968*F914)+0.1*IF(N914&lt;$N$968,N914*F914,$N$968*F914))/F914</f>
        <v>6.5517241379310337E-2</v>
      </c>
      <c r="S914" s="37">
        <f>43000000*(R914*F914)/SUMPRODUCT($R$4:$R$964,$F$4:$F$964)</f>
        <v>15566.997112621157</v>
      </c>
      <c r="T914" s="38">
        <f>S914/F914</f>
        <v>31.576059051969892</v>
      </c>
      <c r="U914" s="38">
        <f>43000000*F914/SUM($F$4:$F$964)</f>
        <v>48847.310390912127</v>
      </c>
      <c r="V914" s="38">
        <f t="shared" si="43"/>
        <v>33280.313278290967</v>
      </c>
      <c r="W914" s="38">
        <f t="shared" si="44"/>
        <v>67.505706446837934</v>
      </c>
    </row>
    <row r="915" spans="1:23" x14ac:dyDescent="0.25">
      <c r="A915" s="7" t="s">
        <v>1737</v>
      </c>
      <c r="B915" s="7" t="s">
        <v>989</v>
      </c>
      <c r="C915" s="7" t="s">
        <v>44</v>
      </c>
      <c r="D915" s="8">
        <v>8800</v>
      </c>
      <c r="E915" s="8" t="s">
        <v>234</v>
      </c>
      <c r="F915" s="9">
        <v>798</v>
      </c>
      <c r="G915" s="9">
        <v>21</v>
      </c>
      <c r="H915" s="10">
        <f t="shared" si="42"/>
        <v>2.6315789473684209E-2</v>
      </c>
      <c r="I915" s="9">
        <v>109</v>
      </c>
      <c r="J915" s="10">
        <f>I915/F915</f>
        <v>0.13659147869674185</v>
      </c>
      <c r="K915" s="11">
        <v>19</v>
      </c>
      <c r="L915" s="12">
        <f>K915/F915</f>
        <v>2.3809523809523808E-2</v>
      </c>
      <c r="M915" s="9">
        <v>75</v>
      </c>
      <c r="N915" s="16">
        <f>M915/F915</f>
        <v>9.3984962406015032E-2</v>
      </c>
      <c r="O915" s="15">
        <f>(G915+I915+K915)*0.3/F915+M915*0.1/F915</f>
        <v>6.5413533834586451E-2</v>
      </c>
      <c r="P915" s="36">
        <f>43000000*(O915*F915)/SUMPRODUCT($F$4:$F$964,$O$4:$O$964)</f>
        <v>24486.966630371531</v>
      </c>
      <c r="Q915" s="36">
        <f>P915/F915</f>
        <v>30.68542184257084</v>
      </c>
      <c r="R915" s="15">
        <f>(0.3*IF(H915&lt;=$H$968,H915*F915,$H$968*F915)+0.3*IF(J915&lt;=$J$968,J915*F915,$J$968*F915)+0.3*IF(L915&lt;$L$968,L915*F915,$L$968*F915)+0.1*IF(N915&lt;$N$968,N915*F915,$N$968*F915))/F915</f>
        <v>6.5413533834586465E-2</v>
      </c>
      <c r="S915" s="37">
        <f>43000000*(R915*F915)/SUMPRODUCT($R$4:$R$964,$F$4:$F$964)</f>
        <v>25157.809575195806</v>
      </c>
      <c r="T915" s="38">
        <f>S915/F915</f>
        <v>31.526077161899508</v>
      </c>
      <c r="U915" s="38">
        <f>43000000*F915/SUM($F$4:$F$964)</f>
        <v>79067.248868048438</v>
      </c>
      <c r="V915" s="38">
        <f t="shared" si="43"/>
        <v>53909.439292852636</v>
      </c>
      <c r="W915" s="38">
        <f t="shared" si="44"/>
        <v>67.555688336908318</v>
      </c>
    </row>
    <row r="916" spans="1:23" x14ac:dyDescent="0.25">
      <c r="A916" s="7" t="s">
        <v>1794</v>
      </c>
      <c r="B916" s="7" t="s">
        <v>1795</v>
      </c>
      <c r="C916" s="7" t="s">
        <v>418</v>
      </c>
      <c r="D916" s="8">
        <v>8800</v>
      </c>
      <c r="E916" s="8" t="s">
        <v>234</v>
      </c>
      <c r="F916" s="9">
        <v>302</v>
      </c>
      <c r="G916" s="9">
        <v>18</v>
      </c>
      <c r="H916" s="10">
        <f t="shared" si="42"/>
        <v>5.9602649006622516E-2</v>
      </c>
      <c r="I916" s="9">
        <v>40</v>
      </c>
      <c r="J916" s="10">
        <f>I916/F916</f>
        <v>0.13245033112582782</v>
      </c>
      <c r="K916" s="11">
        <v>2</v>
      </c>
      <c r="L916" s="12">
        <f>K916/F916</f>
        <v>6.6225165562913907E-3</v>
      </c>
      <c r="M916" s="9">
        <v>15</v>
      </c>
      <c r="N916" s="16">
        <f>M916/F916</f>
        <v>4.9668874172185427E-2</v>
      </c>
      <c r="O916" s="15">
        <f>(G916+I916+K916)*0.3/F916+M916*0.1/F916</f>
        <v>6.4569536423841056E-2</v>
      </c>
      <c r="P916" s="36">
        <f>43000000*(O916*F916)/SUMPRODUCT($F$4:$F$964,$O$4:$O$964)</f>
        <v>9147.4300630698272</v>
      </c>
      <c r="Q916" s="36">
        <f>P916/F916</f>
        <v>30.289503520098766</v>
      </c>
      <c r="R916" s="15">
        <f>(0.3*IF(H916&lt;=$H$968,H916*F916,$H$968*F916)+0.3*IF(J916&lt;=$J$968,J916*F916,$J$968*F916)+0.3*IF(L916&lt;$L$968,L916*F916,$L$968*F916)+0.1*IF(N916&lt;$N$968,N916*F916,$N$968*F916))/F916</f>
        <v>6.4569536423841056E-2</v>
      </c>
      <c r="S916" s="37">
        <f>43000000*(R916*F916)/SUMPRODUCT($R$4:$R$964,$F$4:$F$964)</f>
        <v>9398.0323125731447</v>
      </c>
      <c r="T916" s="38">
        <f>S916/F916</f>
        <v>31.119312293288559</v>
      </c>
      <c r="U916" s="38">
        <f>43000000*F916/SUM($F$4:$F$964)</f>
        <v>29922.693180639882</v>
      </c>
      <c r="V916" s="38">
        <f t="shared" si="43"/>
        <v>20524.660868066738</v>
      </c>
      <c r="W916" s="38">
        <f t="shared" si="44"/>
        <v>67.962453205519267</v>
      </c>
    </row>
    <row r="917" spans="1:23" x14ac:dyDescent="0.25">
      <c r="A917" s="7" t="s">
        <v>1796</v>
      </c>
      <c r="B917" s="7" t="s">
        <v>1797</v>
      </c>
      <c r="C917" s="7" t="s">
        <v>411</v>
      </c>
      <c r="D917" s="8">
        <v>3130</v>
      </c>
      <c r="E917" s="8" t="s">
        <v>1698</v>
      </c>
      <c r="F917" s="9">
        <v>259</v>
      </c>
      <c r="G917" s="9">
        <v>25</v>
      </c>
      <c r="H917" s="10">
        <f t="shared" si="42"/>
        <v>9.6525096525096526E-2</v>
      </c>
      <c r="I917" s="9">
        <v>24</v>
      </c>
      <c r="J917" s="10">
        <f>I917/F917</f>
        <v>9.2664092664092659E-2</v>
      </c>
      <c r="K917" s="11">
        <v>3</v>
      </c>
      <c r="L917" s="12">
        <f>K917/F917</f>
        <v>1.1583011583011582E-2</v>
      </c>
      <c r="M917" s="9">
        <v>11</v>
      </c>
      <c r="N917" s="16">
        <f>M917/F917</f>
        <v>4.2471042471042469E-2</v>
      </c>
      <c r="O917" s="15">
        <f>(G917+I917+K917)*0.3/F917+M917*0.1/F917</f>
        <v>6.447876447876448E-2</v>
      </c>
      <c r="P917" s="36">
        <f>43000000*(O917*F917)/SUMPRODUCT($F$4:$F$964,$O$4:$O$964)</f>
        <v>7833.9529258085186</v>
      </c>
      <c r="Q917" s="36">
        <f>P917/F917</f>
        <v>30.246922493469185</v>
      </c>
      <c r="R917" s="15">
        <f>(0.3*IF(H917&lt;=$H$968,H917*F917,$H$968*F917)+0.3*IF(J917&lt;=$J$968,J917*F917,$J$968*F917)+0.3*IF(L917&lt;$L$968,L917*F917,$L$968*F917)+0.1*IF(N917&lt;$N$968,N917*F917,$N$968*F917))/F917</f>
        <v>6.447876447876448E-2</v>
      </c>
      <c r="S917" s="37">
        <f>43000000*(R917*F917)/SUMPRODUCT($R$4:$R$964,$F$4:$F$964)</f>
        <v>8048.5712625626429</v>
      </c>
      <c r="T917" s="38">
        <f>S917/F917</f>
        <v>31.075564720319086</v>
      </c>
      <c r="U917" s="38">
        <f>43000000*F917/SUM($F$4:$F$964)</f>
        <v>25662.177264191159</v>
      </c>
      <c r="V917" s="38">
        <f t="shared" si="43"/>
        <v>17613.606001628516</v>
      </c>
      <c r="W917" s="38">
        <f t="shared" si="44"/>
        <v>68.006200778488733</v>
      </c>
    </row>
    <row r="918" spans="1:23" x14ac:dyDescent="0.25">
      <c r="A918" s="7" t="s">
        <v>1798</v>
      </c>
      <c r="B918" s="7" t="s">
        <v>1799</v>
      </c>
      <c r="C918" s="7" t="s">
        <v>62</v>
      </c>
      <c r="D918" s="8">
        <v>8310</v>
      </c>
      <c r="E918" s="8" t="s">
        <v>659</v>
      </c>
      <c r="F918" s="9">
        <v>665</v>
      </c>
      <c r="G918" s="9">
        <v>31</v>
      </c>
      <c r="H918" s="10">
        <f t="shared" si="42"/>
        <v>4.6616541353383459E-2</v>
      </c>
      <c r="I918" s="9">
        <v>87</v>
      </c>
      <c r="J918" s="10">
        <f>I918/F918</f>
        <v>0.13082706766917293</v>
      </c>
      <c r="K918" s="11">
        <v>11</v>
      </c>
      <c r="L918" s="12">
        <f>K918/F918</f>
        <v>1.6541353383458645E-2</v>
      </c>
      <c r="M918" s="9">
        <v>40</v>
      </c>
      <c r="N918" s="16">
        <f>M918/F918</f>
        <v>6.0150375939849621E-2</v>
      </c>
      <c r="O918" s="15">
        <f>(G918+I918+K918)*0.3/F918+M918*0.1/F918</f>
        <v>6.4210526315789468E-2</v>
      </c>
      <c r="P918" s="36">
        <f>43000000*(O918*F918)/SUMPRODUCT($F$4:$F$964,$O$4:$O$964)</f>
        <v>20030.526343234953</v>
      </c>
      <c r="Q918" s="36">
        <f>P918/F918</f>
        <v>30.121092245466095</v>
      </c>
      <c r="R918" s="15">
        <f>(0.3*IF(H918&lt;=$H$968,H918*F918,$H$968*F918)+0.3*IF(J918&lt;=$J$968,J918*F918,$J$968*F918)+0.3*IF(L918&lt;$L$968,L918*F918,$L$968*F918)+0.1*IF(N918&lt;$N$968,N918*F918,$N$968*F918))/F918</f>
        <v>6.4210526315789468E-2</v>
      </c>
      <c r="S918" s="37">
        <f>43000000*(R918*F918)/SUMPRODUCT($R$4:$R$964,$F$4:$F$964)</f>
        <v>20579.281012660169</v>
      </c>
      <c r="T918" s="38">
        <f>S918/F918</f>
        <v>30.946287237082959</v>
      </c>
      <c r="U918" s="38">
        <f>43000000*F918/SUM($F$4:$F$964)</f>
        <v>65889.374056707034</v>
      </c>
      <c r="V918" s="38">
        <f t="shared" si="43"/>
        <v>45310.093044046866</v>
      </c>
      <c r="W918" s="38">
        <f t="shared" si="44"/>
        <v>68.13547826172487</v>
      </c>
    </row>
    <row r="919" spans="1:23" x14ac:dyDescent="0.25">
      <c r="A919" s="7" t="s">
        <v>691</v>
      </c>
      <c r="B919" s="7" t="s">
        <v>928</v>
      </c>
      <c r="C919" s="7" t="s">
        <v>766</v>
      </c>
      <c r="D919" s="8">
        <v>9300</v>
      </c>
      <c r="E919" s="8" t="s">
        <v>303</v>
      </c>
      <c r="F919" s="9">
        <v>803</v>
      </c>
      <c r="G919" s="9">
        <v>38</v>
      </c>
      <c r="H919" s="10">
        <f t="shared" si="42"/>
        <v>4.7322540473225407E-2</v>
      </c>
      <c r="I919" s="9">
        <v>55</v>
      </c>
      <c r="J919" s="10">
        <f>I919/F919</f>
        <v>6.8493150684931503E-2</v>
      </c>
      <c r="K919" s="11">
        <v>30</v>
      </c>
      <c r="L919" s="12">
        <f>K919/F919</f>
        <v>3.7359900373599E-2</v>
      </c>
      <c r="M919" s="9">
        <v>146</v>
      </c>
      <c r="N919" s="16">
        <f>M919/F919</f>
        <v>0.18181818181818182</v>
      </c>
      <c r="O919" s="15">
        <f>(G919+I919+K919)*0.3/F919+M919*0.1/F919</f>
        <v>6.4134495641344963E-2</v>
      </c>
      <c r="P919" s="36">
        <f>43000000*(O919*F919)/SUMPRODUCT($F$4:$F$964,$O$4:$O$964)</f>
        <v>24158.597346056216</v>
      </c>
      <c r="Q919" s="36">
        <f>P919/F919</f>
        <v>30.08542633381845</v>
      </c>
      <c r="R919" s="15">
        <f>(0.3*IF(H919&lt;=$H$968,H919*F919,$H$968*F919)+0.3*IF(J919&lt;=$J$968,J919*F919,$J$968*F919)+0.3*IF(L919&lt;$L$968,L919*F919,$L$968*F919)+0.1*IF(N919&lt;$N$968,N919*F919,$N$968*F919))/F919</f>
        <v>6.4134495641344963E-2</v>
      </c>
      <c r="S919" s="37">
        <f>43000000*(R919*F919)/SUMPRODUCT($R$4:$R$964,$F$4:$F$964)</f>
        <v>24820.444312693184</v>
      </c>
      <c r="T919" s="38">
        <f>S919/F919</f>
        <v>30.909644225022646</v>
      </c>
      <c r="U919" s="38">
        <f>43000000*F919/SUM($F$4:$F$964)</f>
        <v>79562.657695542468</v>
      </c>
      <c r="V919" s="38">
        <f t="shared" si="43"/>
        <v>54742.213382849281</v>
      </c>
      <c r="W919" s="38">
        <f t="shared" si="44"/>
        <v>68.17212127378518</v>
      </c>
    </row>
    <row r="920" spans="1:23" x14ac:dyDescent="0.25">
      <c r="A920" s="7" t="s">
        <v>617</v>
      </c>
      <c r="B920" s="7" t="s">
        <v>1683</v>
      </c>
      <c r="C920" s="7" t="s">
        <v>1704</v>
      </c>
      <c r="D920" s="8">
        <v>1740</v>
      </c>
      <c r="E920" s="8" t="s">
        <v>1684</v>
      </c>
      <c r="F920" s="9">
        <v>579</v>
      </c>
      <c r="G920" s="9">
        <v>21</v>
      </c>
      <c r="H920" s="10">
        <f t="shared" si="42"/>
        <v>3.6269430051813469E-2</v>
      </c>
      <c r="I920" s="9">
        <v>61</v>
      </c>
      <c r="J920" s="10">
        <f>I920/F920</f>
        <v>0.10535405872193437</v>
      </c>
      <c r="K920" s="11">
        <v>25</v>
      </c>
      <c r="L920" s="12">
        <f>K920/F920</f>
        <v>4.317789291882556E-2</v>
      </c>
      <c r="M920" s="9">
        <v>49</v>
      </c>
      <c r="N920" s="16">
        <f>M920/F920</f>
        <v>8.46286701208981E-2</v>
      </c>
      <c r="O920" s="15">
        <f>(G920+I920+K920)*0.3/F920+M920*0.1/F920</f>
        <v>6.390328151986184E-2</v>
      </c>
      <c r="P920" s="36">
        <f>43000000*(O920*F920)/SUMPRODUCT($F$4:$F$964,$O$4:$O$964)</f>
        <v>17356.662170953008</v>
      </c>
      <c r="Q920" s="36">
        <f>P920/F920</f>
        <v>29.976964025825577</v>
      </c>
      <c r="R920" s="15">
        <f>(0.3*IF(H920&lt;=$H$968,H920*F920,$H$968*F920)+0.3*IF(J920&lt;=$J$968,J920*F920,$J$968*F920)+0.3*IF(L920&lt;$L$968,L920*F920,$L$968*F920)+0.1*IF(N920&lt;$N$968,N920*F920,$N$968*F920))/F920</f>
        <v>6.3903281519861826E-2</v>
      </c>
      <c r="S920" s="37">
        <f>43000000*(R920*F920)/SUMPRODUCT($R$4:$R$964,$F$4:$F$964)</f>
        <v>17832.163875138787</v>
      </c>
      <c r="T920" s="38">
        <f>S920/F920</f>
        <v>30.798210492467682</v>
      </c>
      <c r="U920" s="38">
        <f>43000000*F920/SUM($F$4:$F$964)</f>
        <v>57368.342223809581</v>
      </c>
      <c r="V920" s="38">
        <f t="shared" si="43"/>
        <v>39536.178348670794</v>
      </c>
      <c r="W920" s="38">
        <f t="shared" si="44"/>
        <v>68.283555006340151</v>
      </c>
    </row>
    <row r="921" spans="1:23" x14ac:dyDescent="0.25">
      <c r="A921" s="7" t="s">
        <v>1800</v>
      </c>
      <c r="B921" s="7" t="s">
        <v>719</v>
      </c>
      <c r="C921" s="7" t="s">
        <v>414</v>
      </c>
      <c r="D921" s="8">
        <v>2500</v>
      </c>
      <c r="E921" s="8" t="s">
        <v>458</v>
      </c>
      <c r="F921" s="9">
        <v>1079</v>
      </c>
      <c r="G921" s="9">
        <v>55</v>
      </c>
      <c r="H921" s="10">
        <f t="shared" si="42"/>
        <v>5.0973123262279887E-2</v>
      </c>
      <c r="I921" s="9">
        <v>127</v>
      </c>
      <c r="J921" s="10">
        <f>I921/F921</f>
        <v>0.11770157553290084</v>
      </c>
      <c r="K921" s="11">
        <v>10</v>
      </c>
      <c r="L921" s="12">
        <f>K921/F921</f>
        <v>9.2678405931417972E-3</v>
      </c>
      <c r="M921" s="9">
        <v>107</v>
      </c>
      <c r="N921" s="16">
        <f>M921/F921</f>
        <v>9.9165894346617239E-2</v>
      </c>
      <c r="O921" s="15">
        <f>(G921+I921+K921)*0.3/F921+M921*0.1/F921</f>
        <v>6.3299351251158473E-2</v>
      </c>
      <c r="P921" s="36">
        <f>43000000*(O921*F921)/SUMPRODUCT($F$4:$F$964,$O$4:$O$964)</f>
        <v>32039.460169624061</v>
      </c>
      <c r="Q921" s="36">
        <f>P921/F921</f>
        <v>29.693660954239167</v>
      </c>
      <c r="R921" s="15">
        <f>(0.3*IF(H921&lt;=$H$968,H921*F921,$H$968*F921)+0.3*IF(J921&lt;=$J$968,J921*F921,$J$968*F921)+0.3*IF(L921&lt;$L$968,L921*F921,$L$968*F921)+0.1*IF(N921&lt;$N$968,N921*F921,$N$968*F921))/F921</f>
        <v>6.3299351251158473E-2</v>
      </c>
      <c r="S921" s="37">
        <f>43000000*(R921*F921)/SUMPRODUCT($R$4:$R$964,$F$4:$F$964)</f>
        <v>32917.2106127562</v>
      </c>
      <c r="T921" s="38">
        <f>S921/F921</f>
        <v>30.50714607298999</v>
      </c>
      <c r="U921" s="38">
        <f>43000000*F921/SUM($F$4:$F$964)</f>
        <v>106909.22497321336</v>
      </c>
      <c r="V921" s="38">
        <f t="shared" si="43"/>
        <v>73992.014360457164</v>
      </c>
      <c r="W921" s="38">
        <f t="shared" si="44"/>
        <v>68.574619425817843</v>
      </c>
    </row>
    <row r="922" spans="1:23" x14ac:dyDescent="0.25">
      <c r="A922" s="7" t="s">
        <v>1801</v>
      </c>
      <c r="B922" s="7" t="s">
        <v>1555</v>
      </c>
      <c r="C922" s="7" t="s">
        <v>530</v>
      </c>
      <c r="D922" s="8">
        <v>2300</v>
      </c>
      <c r="E922" s="8" t="s">
        <v>432</v>
      </c>
      <c r="F922" s="9">
        <v>615</v>
      </c>
      <c r="G922" s="9">
        <v>25</v>
      </c>
      <c r="H922" s="10">
        <f t="shared" si="42"/>
        <v>4.065040650406504E-2</v>
      </c>
      <c r="I922" s="9">
        <v>60</v>
      </c>
      <c r="J922" s="10">
        <f>I922/F922</f>
        <v>9.7560975609756101E-2</v>
      </c>
      <c r="K922" s="11">
        <v>20</v>
      </c>
      <c r="L922" s="12">
        <f>K922/F922</f>
        <v>3.2520325203252036E-2</v>
      </c>
      <c r="M922" s="9">
        <v>74</v>
      </c>
      <c r="N922" s="16">
        <f>M922/F922</f>
        <v>0.12032520325203253</v>
      </c>
      <c r="O922" s="15">
        <f>(G922+I922+K922)*0.3/F922+M922*0.1/F922</f>
        <v>6.3252032520325199E-2</v>
      </c>
      <c r="P922" s="36">
        <f>43000000*(O922*F922)/SUMPRODUCT($F$4:$F$964,$O$4:$O$964)</f>
        <v>18247.950228380323</v>
      </c>
      <c r="Q922" s="36">
        <f>P922/F922</f>
        <v>29.671463785984265</v>
      </c>
      <c r="R922" s="15">
        <f>(0.3*IF(H922&lt;=$H$968,H922*F922,$H$968*F922)+0.3*IF(J922&lt;=$J$968,J922*F922,$J$968*F922)+0.3*IF(L922&lt;$L$968,L922*F922,$L$968*F922)+0.1*IF(N922&lt;$N$968,N922*F922,$N$968*F922))/F922</f>
        <v>6.3252032520325199E-2</v>
      </c>
      <c r="S922" s="37">
        <f>43000000*(R922*F922)/SUMPRODUCT($R$4:$R$964,$F$4:$F$964)</f>
        <v>18747.869587645917</v>
      </c>
      <c r="T922" s="38">
        <f>S922/F922</f>
        <v>30.48434079292019</v>
      </c>
      <c r="U922" s="38">
        <f>43000000*F922/SUM($F$4:$F$964)</f>
        <v>60935.285781766652</v>
      </c>
      <c r="V922" s="38">
        <f t="shared" si="43"/>
        <v>42187.416194120735</v>
      </c>
      <c r="W922" s="38">
        <f t="shared" si="44"/>
        <v>68.597424705887633</v>
      </c>
    </row>
    <row r="923" spans="1:23" x14ac:dyDescent="0.25">
      <c r="A923" s="7" t="s">
        <v>320</v>
      </c>
      <c r="B923" s="7" t="s">
        <v>512</v>
      </c>
      <c r="C923" s="7" t="s">
        <v>33</v>
      </c>
      <c r="D923" s="8">
        <v>3000</v>
      </c>
      <c r="E923" s="8" t="s">
        <v>479</v>
      </c>
      <c r="F923" s="9">
        <v>731</v>
      </c>
      <c r="G923" s="9">
        <v>15</v>
      </c>
      <c r="H923" s="10">
        <f t="shared" si="42"/>
        <v>2.0519835841313269E-2</v>
      </c>
      <c r="I923" s="9">
        <v>69</v>
      </c>
      <c r="J923" s="10">
        <f>I923/F923</f>
        <v>9.4391244870041038E-2</v>
      </c>
      <c r="K923" s="11">
        <v>29</v>
      </c>
      <c r="L923" s="12">
        <f>K923/F923</f>
        <v>3.9671682626538987E-2</v>
      </c>
      <c r="M923" s="9">
        <v>122</v>
      </c>
      <c r="N923" s="16">
        <f>M923/F923</f>
        <v>0.16689466484268126</v>
      </c>
      <c r="O923" s="15">
        <f>(G923+I923+K923)*0.3/F923+M923*0.1/F923</f>
        <v>6.3064295485636107E-2</v>
      </c>
      <c r="P923" s="36">
        <f>43000000*(O923*F923)/SUMPRODUCT($F$4:$F$964,$O$4:$O$964)</f>
        <v>21625.462867052254</v>
      </c>
      <c r="Q923" s="36">
        <f>P923/F923</f>
        <v>29.583396534955206</v>
      </c>
      <c r="R923" s="15">
        <f>(0.3*IF(H923&lt;=$H$968,H923*F923,$H$968*F923)+0.3*IF(J923&lt;=$J$968,J923*F923,$J$968*F923)+0.3*IF(L923&lt;$L$968,L923*F923,$L$968*F923)+0.1*IF(N923&lt;$N$968,N923*F923,$N$968*F923))/F923</f>
        <v>6.3064295485636121E-2</v>
      </c>
      <c r="S923" s="37">
        <f>43000000*(R923*F923)/SUMPRODUCT($R$4:$R$964,$F$4:$F$964)</f>
        <v>22217.912287672923</v>
      </c>
      <c r="T923" s="38">
        <f>S923/F923</f>
        <v>30.393860858649688</v>
      </c>
      <c r="U923" s="38">
        <f>43000000*F923/SUM($F$4:$F$964)</f>
        <v>72428.770579628326</v>
      </c>
      <c r="V923" s="38">
        <f t="shared" si="43"/>
        <v>50210.858291955403</v>
      </c>
      <c r="W923" s="38">
        <f t="shared" si="44"/>
        <v>68.687904640158138</v>
      </c>
    </row>
    <row r="924" spans="1:23" x14ac:dyDescent="0.25">
      <c r="A924" s="7" t="s">
        <v>1802</v>
      </c>
      <c r="B924" s="7" t="s">
        <v>1725</v>
      </c>
      <c r="C924" s="7" t="s">
        <v>255</v>
      </c>
      <c r="D924" s="8">
        <v>9000</v>
      </c>
      <c r="E924" s="8" t="s">
        <v>66</v>
      </c>
      <c r="F924" s="9">
        <v>256</v>
      </c>
      <c r="G924" s="9">
        <v>7</v>
      </c>
      <c r="H924" s="10">
        <f t="shared" si="42"/>
        <v>2.734375E-2</v>
      </c>
      <c r="I924" s="9">
        <v>19</v>
      </c>
      <c r="J924" s="10">
        <f>I924/F924</f>
        <v>7.421875E-2</v>
      </c>
      <c r="K924" s="11">
        <v>2</v>
      </c>
      <c r="L924" s="12">
        <f>K924/F924</f>
        <v>7.8125E-3</v>
      </c>
      <c r="M924" s="9">
        <v>76</v>
      </c>
      <c r="N924" s="16">
        <f>M924/F924</f>
        <v>0.296875</v>
      </c>
      <c r="O924" s="15">
        <f>(G924+I924+K924)*0.3/F924+M924*0.1/F924</f>
        <v>6.25E-2</v>
      </c>
      <c r="P924" s="36">
        <f>43000000*(O924*F924)/SUMPRODUCT($F$4:$F$964,$O$4:$O$964)</f>
        <v>7505.583641493191</v>
      </c>
      <c r="Q924" s="36">
        <f>P924/F924</f>
        <v>29.318686099582777</v>
      </c>
      <c r="R924" s="15">
        <f>(0.3*IF(H924&lt;=$H$968,H924*F924,$H$968*F924)+0.3*IF(J924&lt;=$J$968,J924*F924,$J$968*F924)+0.3*IF(L924&lt;$L$968,L924*F924,$L$968*F924)+0.1*IF(N924&lt;$N$968,N924*F924,$N$968*F924))/F924</f>
        <v>6.25E-2</v>
      </c>
      <c r="S924" s="37">
        <f>43000000*(R924*F924)/SUMPRODUCT($R$4:$R$964,$F$4:$F$964)</f>
        <v>7711.2060000600168</v>
      </c>
      <c r="T924" s="38">
        <f>S924/F924</f>
        <v>30.121898437734441</v>
      </c>
      <c r="U924" s="38">
        <f>43000000*F924/SUM($F$4:$F$964)</f>
        <v>25364.931967694734</v>
      </c>
      <c r="V924" s="38">
        <f t="shared" si="43"/>
        <v>17653.725967634717</v>
      </c>
      <c r="W924" s="38">
        <f t="shared" si="44"/>
        <v>68.959867061073382</v>
      </c>
    </row>
    <row r="925" spans="1:23" x14ac:dyDescent="0.25">
      <c r="A925" s="7" t="s">
        <v>1803</v>
      </c>
      <c r="B925" s="7" t="s">
        <v>512</v>
      </c>
      <c r="C925" s="7" t="s">
        <v>33</v>
      </c>
      <c r="D925" s="8">
        <v>3000</v>
      </c>
      <c r="E925" s="8" t="s">
        <v>479</v>
      </c>
      <c r="F925" s="9">
        <v>290</v>
      </c>
      <c r="G925" s="9">
        <v>5</v>
      </c>
      <c r="H925" s="10">
        <f t="shared" si="42"/>
        <v>1.7241379310344827E-2</v>
      </c>
      <c r="I925" s="9">
        <v>21</v>
      </c>
      <c r="J925" s="10">
        <f>I925/F925</f>
        <v>7.2413793103448282E-2</v>
      </c>
      <c r="K925" s="11">
        <v>18</v>
      </c>
      <c r="L925" s="12">
        <f>K925/F925</f>
        <v>6.2068965517241378E-2</v>
      </c>
      <c r="M925" s="9">
        <v>49</v>
      </c>
      <c r="N925" s="16">
        <f>M925/F925</f>
        <v>0.16896551724137931</v>
      </c>
      <c r="O925" s="15">
        <f>(G925+I925+K925)*0.3/F925+M925*0.1/F925</f>
        <v>6.2413793103448273E-2</v>
      </c>
      <c r="P925" s="36">
        <f>43000000*(O925*F925)/SUMPRODUCT($F$4:$F$964,$O$4:$O$964)</f>
        <v>8490.6914944391719</v>
      </c>
      <c r="Q925" s="36">
        <f>P925/F925</f>
        <v>29.27824653254887</v>
      </c>
      <c r="R925" s="15">
        <f>(0.3*IF(H925&lt;=$H$968,H925*F925,$H$968*F925)+0.3*IF(J925&lt;=$J$968,J925*F925,$J$968*F925)+0.3*IF(L925&lt;$L$968,L925*F925,$L$968*F925)+0.1*IF(N925&lt;$N$968,N925*F925,$N$968*F925))/F925</f>
        <v>6.241379310344828E-2</v>
      </c>
      <c r="S925" s="37">
        <f>43000000*(R925*F925)/SUMPRODUCT($R$4:$R$964,$F$4:$F$964)</f>
        <v>8723.3017875678961</v>
      </c>
      <c r="T925" s="38">
        <f>S925/F925</f>
        <v>30.080350991613436</v>
      </c>
      <c r="U925" s="38">
        <f>43000000*F925/SUM($F$4:$F$964)</f>
        <v>28733.711994654193</v>
      </c>
      <c r="V925" s="38">
        <f t="shared" si="43"/>
        <v>20010.410207086297</v>
      </c>
      <c r="W925" s="38">
        <f t="shared" si="44"/>
        <v>69.001414507194397</v>
      </c>
    </row>
    <row r="926" spans="1:23" x14ac:dyDescent="0.25">
      <c r="A926" s="7" t="s">
        <v>1804</v>
      </c>
      <c r="B926" s="7" t="s">
        <v>1333</v>
      </c>
      <c r="C926" s="7" t="s">
        <v>105</v>
      </c>
      <c r="D926" s="8">
        <v>3290</v>
      </c>
      <c r="E926" s="8" t="s">
        <v>603</v>
      </c>
      <c r="F926" s="9">
        <v>787</v>
      </c>
      <c r="G926" s="9">
        <v>48</v>
      </c>
      <c r="H926" s="10">
        <f t="shared" si="42"/>
        <v>6.0991105463786534E-2</v>
      </c>
      <c r="I926" s="9">
        <v>86</v>
      </c>
      <c r="J926" s="10">
        <f>I926/F926</f>
        <v>0.10927573062261753</v>
      </c>
      <c r="K926" s="11">
        <v>18</v>
      </c>
      <c r="L926" s="12">
        <f>K926/F926</f>
        <v>2.2871664548919948E-2</v>
      </c>
      <c r="M926" s="9">
        <v>34</v>
      </c>
      <c r="N926" s="16">
        <f>M926/F926</f>
        <v>4.3202033036848796E-2</v>
      </c>
      <c r="O926" s="15">
        <f>(G926+I926+K926)*0.3/F926+M926*0.1/F926</f>
        <v>6.2261753494282084E-2</v>
      </c>
      <c r="P926" s="36">
        <f>43000000*(O926*F926)/SUMPRODUCT($F$4:$F$964,$O$4:$O$964)</f>
        <v>22985.8499020729</v>
      </c>
      <c r="Q926" s="36">
        <f>P926/F926</f>
        <v>29.206924907335324</v>
      </c>
      <c r="R926" s="15">
        <f>(0.3*IF(H926&lt;=$H$968,H926*F926,$H$968*F926)+0.3*IF(J926&lt;=$J$968,J926*F926,$J$968*F926)+0.3*IF(L926&lt;$L$968,L926*F926,$L$968*F926)+0.1*IF(N926&lt;$N$968,N926*F926,$N$968*F926))/F926</f>
        <v>6.2261753494282084E-2</v>
      </c>
      <c r="S926" s="37">
        <f>43000000*(R926*F926)/SUMPRODUCT($R$4:$R$964,$F$4:$F$964)</f>
        <v>23615.568375183801</v>
      </c>
      <c r="T926" s="38">
        <f>S926/F926</f>
        <v>30.007075444960357</v>
      </c>
      <c r="U926" s="38">
        <f>43000000*F926/SUM($F$4:$F$964)</f>
        <v>77977.349447561559</v>
      </c>
      <c r="V926" s="38">
        <f t="shared" si="43"/>
        <v>54361.781072377758</v>
      </c>
      <c r="W926" s="38">
        <f t="shared" si="44"/>
        <v>69.074690053847462</v>
      </c>
    </row>
    <row r="927" spans="1:23" x14ac:dyDescent="0.25">
      <c r="A927" s="7" t="s">
        <v>1805</v>
      </c>
      <c r="B927" s="7" t="s">
        <v>541</v>
      </c>
      <c r="C927" s="7" t="s">
        <v>1553</v>
      </c>
      <c r="D927" s="8">
        <v>8790</v>
      </c>
      <c r="E927" s="8" t="s">
        <v>582</v>
      </c>
      <c r="F927" s="9">
        <v>358</v>
      </c>
      <c r="G927" s="9">
        <v>20</v>
      </c>
      <c r="H927" s="10">
        <f t="shared" si="42"/>
        <v>5.5865921787709494E-2</v>
      </c>
      <c r="I927" s="9">
        <v>41</v>
      </c>
      <c r="J927" s="10">
        <f>I927/F927</f>
        <v>0.11452513966480447</v>
      </c>
      <c r="K927" s="11">
        <v>8</v>
      </c>
      <c r="L927" s="12">
        <f>K927/F927</f>
        <v>2.23463687150838E-2</v>
      </c>
      <c r="M927" s="9">
        <v>14</v>
      </c>
      <c r="N927" s="16">
        <f>M927/F927</f>
        <v>3.9106145251396648E-2</v>
      </c>
      <c r="O927" s="15">
        <f>(G927+I927+K927)*0.3/F927+M927*0.1/F927</f>
        <v>6.1731843575418999E-2</v>
      </c>
      <c r="P927" s="36">
        <f>43000000*(O927*F927)/SUMPRODUCT($F$4:$F$964,$O$4:$O$964)</f>
        <v>10367.087404812472</v>
      </c>
      <c r="Q927" s="36">
        <f>P927/F927</f>
        <v>28.958344706180089</v>
      </c>
      <c r="R927" s="15">
        <f>(0.3*IF(H927&lt;=$H$968,H927*F927,$H$968*F927)+0.3*IF(J927&lt;=$J$968,J927*F927,$J$968*F927)+0.3*IF(L927&lt;$L$968,L927*F927,$L$968*F927)+0.1*IF(N927&lt;$N$968,N927*F927,$N$968*F927))/F927</f>
        <v>6.1731843575418978E-2</v>
      </c>
      <c r="S927" s="37">
        <f>43000000*(R927*F927)/SUMPRODUCT($R$4:$R$964,$F$4:$F$964)</f>
        <v>10651.103287582895</v>
      </c>
      <c r="T927" s="38">
        <f>S927/F927</f>
        <v>29.751685160846076</v>
      </c>
      <c r="U927" s="38">
        <f>43000000*F927/SUM($F$4:$F$964)</f>
        <v>35471.272048573104</v>
      </c>
      <c r="V927" s="38">
        <f t="shared" si="43"/>
        <v>24820.168760990207</v>
      </c>
      <c r="W927" s="38">
        <f t="shared" si="44"/>
        <v>69.330080337961746</v>
      </c>
    </row>
    <row r="928" spans="1:23" x14ac:dyDescent="0.25">
      <c r="A928" s="7" t="s">
        <v>1806</v>
      </c>
      <c r="B928" s="7" t="s">
        <v>1743</v>
      </c>
      <c r="C928" s="7" t="s">
        <v>196</v>
      </c>
      <c r="D928" s="8">
        <v>8800</v>
      </c>
      <c r="E928" s="8" t="s">
        <v>234</v>
      </c>
      <c r="F928" s="9">
        <v>477</v>
      </c>
      <c r="G928" s="9">
        <v>16</v>
      </c>
      <c r="H928" s="10">
        <f t="shared" si="42"/>
        <v>3.3542976939203356E-2</v>
      </c>
      <c r="I928" s="9">
        <v>56</v>
      </c>
      <c r="J928" s="10">
        <f>I928/F928</f>
        <v>0.11740041928721175</v>
      </c>
      <c r="K928" s="11">
        <v>8</v>
      </c>
      <c r="L928" s="12">
        <f>K928/F928</f>
        <v>1.6771488469601678E-2</v>
      </c>
      <c r="M928" s="9">
        <v>53</v>
      </c>
      <c r="N928" s="16">
        <f>M928/F928</f>
        <v>0.1111111111111111</v>
      </c>
      <c r="O928" s="15">
        <f>(G928+I928+K928)*0.3/F928+M928*0.1/F928</f>
        <v>6.1425576519916147E-2</v>
      </c>
      <c r="P928" s="36">
        <f>43000000*(O928*F928)/SUMPRODUCT($F$4:$F$964,$O$4:$O$964)</f>
        <v>13744.600043484406</v>
      </c>
      <c r="Q928" s="36">
        <f>P928/F928</f>
        <v>28.814675143573179</v>
      </c>
      <c r="R928" s="15">
        <f>(0.3*IF(H928&lt;=$H$968,H928*F928,$H$968*F928)+0.3*IF(J928&lt;=$J$968,J928*F928,$J$968*F928)+0.3*IF(L928&lt;$L$968,L928*F928,$L$968*F928)+0.1*IF(N928&lt;$N$968,N928*F928,$N$968*F928))/F928</f>
        <v>6.1425576519916147E-2</v>
      </c>
      <c r="S928" s="37">
        <f>43000000*(R928*F928)/SUMPRODUCT($R$4:$R$964,$F$4:$F$964)</f>
        <v>14121.145987609905</v>
      </c>
      <c r="T928" s="38">
        <f>S928/F928</f>
        <v>29.604079638595188</v>
      </c>
      <c r="U928" s="38">
        <f>43000000*F928/SUM($F$4:$F$964)</f>
        <v>47262.002142931204</v>
      </c>
      <c r="V928" s="38">
        <f t="shared" si="43"/>
        <v>33140.8561553213</v>
      </c>
      <c r="W928" s="38">
        <f t="shared" si="44"/>
        <v>69.477685860212631</v>
      </c>
    </row>
    <row r="929" spans="1:23" x14ac:dyDescent="0.25">
      <c r="A929" s="7" t="s">
        <v>1807</v>
      </c>
      <c r="B929" s="7" t="s">
        <v>1808</v>
      </c>
      <c r="C929" s="7" t="s">
        <v>255</v>
      </c>
      <c r="D929" s="8">
        <v>2550</v>
      </c>
      <c r="E929" s="8" t="s">
        <v>696</v>
      </c>
      <c r="F929" s="9">
        <v>127</v>
      </c>
      <c r="G929" s="9">
        <v>2</v>
      </c>
      <c r="H929" s="10">
        <f t="shared" si="42"/>
        <v>1.5748031496062992E-2</v>
      </c>
      <c r="I929" s="9">
        <v>15</v>
      </c>
      <c r="J929" s="10">
        <f>I929/F929</f>
        <v>0.11811023622047244</v>
      </c>
      <c r="K929" s="11">
        <v>2</v>
      </c>
      <c r="L929" s="12">
        <f>K929/F929</f>
        <v>1.5748031496062992E-2</v>
      </c>
      <c r="M929" s="9">
        <v>21</v>
      </c>
      <c r="N929" s="16">
        <f>M929/F929</f>
        <v>0.16535433070866143</v>
      </c>
      <c r="O929" s="15">
        <f>(G929+I929+K929)*0.3/F929+M929*0.1/F929</f>
        <v>6.1417322834645668E-2</v>
      </c>
      <c r="P929" s="36">
        <f>43000000*(O929*F929)/SUMPRODUCT($F$4:$F$964,$O$4:$O$964)</f>
        <v>3658.9720252279308</v>
      </c>
      <c r="Q929" s="36">
        <f>P929/F929</f>
        <v>28.810803348251422</v>
      </c>
      <c r="R929" s="15">
        <f>(0.3*IF(H929&lt;=$H$968,H929*F929,$H$968*F929)+0.3*IF(J929&lt;=$J$968,J929*F929,$J$968*F929)+0.3*IF(L929&lt;$L$968,L929*F929,$L$968*F929)+0.1*IF(N929&lt;$N$968,N929*F929,$N$968*F929))/F929</f>
        <v>6.1417322834645662E-2</v>
      </c>
      <c r="S929" s="37">
        <f>43000000*(R929*F929)/SUMPRODUCT($R$4:$R$964,$F$4:$F$964)</f>
        <v>3759.2129250292573</v>
      </c>
      <c r="T929" s="38">
        <f>S929/F929</f>
        <v>29.600101771883917</v>
      </c>
      <c r="U929" s="38">
        <f>43000000*F929/SUM($F$4:$F$964)</f>
        <v>12583.384218348561</v>
      </c>
      <c r="V929" s="38">
        <f t="shared" si="43"/>
        <v>8824.1712933193048</v>
      </c>
      <c r="W929" s="38">
        <f t="shared" si="44"/>
        <v>69.481663726923912</v>
      </c>
    </row>
    <row r="930" spans="1:23" x14ac:dyDescent="0.25">
      <c r="A930" s="7" t="s">
        <v>1809</v>
      </c>
      <c r="B930" s="7" t="s">
        <v>989</v>
      </c>
      <c r="C930" s="7" t="s">
        <v>44</v>
      </c>
      <c r="D930" s="8">
        <v>8800</v>
      </c>
      <c r="E930" s="8" t="s">
        <v>234</v>
      </c>
      <c r="F930" s="9">
        <v>147</v>
      </c>
      <c r="G930" s="9">
        <v>4</v>
      </c>
      <c r="H930" s="10">
        <f t="shared" si="42"/>
        <v>2.7210884353741496E-2</v>
      </c>
      <c r="I930" s="9">
        <v>21</v>
      </c>
      <c r="J930" s="10">
        <f>I930/F930</f>
        <v>0.14285714285714285</v>
      </c>
      <c r="K930" s="11">
        <v>3</v>
      </c>
      <c r="L930" s="12">
        <f>K930/F930</f>
        <v>2.0408163265306121E-2</v>
      </c>
      <c r="M930" s="9">
        <v>6</v>
      </c>
      <c r="N930" s="16">
        <f>M930/F930</f>
        <v>4.0816326530612242E-2</v>
      </c>
      <c r="O930" s="15">
        <f>(G930+I930+K930)*0.3/F930+M930*0.1/F930</f>
        <v>6.1224489795918373E-2</v>
      </c>
      <c r="P930" s="36">
        <f>43000000*(O930*F930)/SUMPRODUCT($F$4:$F$964,$O$4:$O$964)</f>
        <v>4221.8907983399204</v>
      </c>
      <c r="Q930" s="36">
        <f>P930/F930</f>
        <v>28.720345566938235</v>
      </c>
      <c r="R930" s="15">
        <f>(0.3*IF(H930&lt;=$H$968,H930*F930,$H$968*F930)+0.3*IF(J930&lt;=$J$968,J930*F930,$J$968*F930)+0.3*IF(L930&lt;$L$968,L930*F930,$L$968*F930)+0.1*IF(N930&lt;$N$968,N930*F930,$N$968*F930))/F930</f>
        <v>6.1224489795918366E-2</v>
      </c>
      <c r="S930" s="37">
        <f>43000000*(R930*F930)/SUMPRODUCT($R$4:$R$964,$F$4:$F$964)</f>
        <v>4337.553375033759</v>
      </c>
      <c r="T930" s="38">
        <f>S930/F930</f>
        <v>29.507165816556185</v>
      </c>
      <c r="U930" s="38">
        <f>43000000*F930/SUM($F$4:$F$964)</f>
        <v>14565.019528324712</v>
      </c>
      <c r="V930" s="38">
        <f t="shared" si="43"/>
        <v>10227.466153290952</v>
      </c>
      <c r="W930" s="38">
        <f t="shared" si="44"/>
        <v>69.574599682251645</v>
      </c>
    </row>
    <row r="931" spans="1:23" x14ac:dyDescent="0.25">
      <c r="A931" s="7" t="s">
        <v>1810</v>
      </c>
      <c r="B931" s="7" t="s">
        <v>1811</v>
      </c>
      <c r="C931" s="7" t="s">
        <v>60</v>
      </c>
      <c r="D931" s="8">
        <v>1880</v>
      </c>
      <c r="E931" s="8" t="s">
        <v>1000</v>
      </c>
      <c r="F931" s="9">
        <v>453</v>
      </c>
      <c r="G931" s="9">
        <v>17</v>
      </c>
      <c r="H931" s="10">
        <f t="shared" si="42"/>
        <v>3.7527593818984545E-2</v>
      </c>
      <c r="I931" s="9">
        <v>30</v>
      </c>
      <c r="J931" s="10">
        <f>I931/F931</f>
        <v>6.6225165562913912E-2</v>
      </c>
      <c r="K931" s="11">
        <v>27</v>
      </c>
      <c r="L931" s="12">
        <f>K931/F931</f>
        <v>5.9602649006622516E-2</v>
      </c>
      <c r="M931" s="9">
        <v>53</v>
      </c>
      <c r="N931" s="16">
        <f>M931/F931</f>
        <v>0.11699779249448124</v>
      </c>
      <c r="O931" s="15">
        <f>(G931+I931+K931)*0.3/F931+M931*0.1/F931</f>
        <v>6.070640176600442E-2</v>
      </c>
      <c r="P931" s="36">
        <f>43000000*(O931*F931)/SUMPRODUCT($F$4:$F$964,$O$4:$O$964)</f>
        <v>12900.221883816424</v>
      </c>
      <c r="Q931" s="36">
        <f>P931/F931</f>
        <v>28.47731100180226</v>
      </c>
      <c r="R931" s="15">
        <f>(0.3*IF(H931&lt;=$H$968,H931*F931,$H$968*F931)+0.3*IF(J931&lt;=$J$968,J931*F931,$J$968*F931)+0.3*IF(L931&lt;$L$968,L931*F931,$L$968*F931)+0.1*IF(N931&lt;$N$968,N931*F931,$N$968*F931))/F931</f>
        <v>6.0706401766004413E-2</v>
      </c>
      <c r="S931" s="37">
        <f>43000000*(R931*F931)/SUMPRODUCT($R$4:$R$964,$F$4:$F$964)</f>
        <v>13253.635312603154</v>
      </c>
      <c r="T931" s="38">
        <f>S931/F931</f>
        <v>29.257473096254202</v>
      </c>
      <c r="U931" s="38">
        <f>43000000*F931/SUM($F$4:$F$964)</f>
        <v>44884.039770959826</v>
      </c>
      <c r="V931" s="38">
        <f t="shared" si="43"/>
        <v>31630.404458356672</v>
      </c>
      <c r="W931" s="38">
        <f t="shared" si="44"/>
        <v>69.824292402553624</v>
      </c>
    </row>
    <row r="932" spans="1:23" x14ac:dyDescent="0.25">
      <c r="A932" s="7" t="s">
        <v>1812</v>
      </c>
      <c r="B932" s="7" t="s">
        <v>1808</v>
      </c>
      <c r="C932" s="7" t="s">
        <v>255</v>
      </c>
      <c r="D932" s="8">
        <v>2550</v>
      </c>
      <c r="E932" s="8" t="s">
        <v>696</v>
      </c>
      <c r="F932" s="9">
        <v>1415</v>
      </c>
      <c r="G932" s="9">
        <v>70</v>
      </c>
      <c r="H932" s="10">
        <f t="shared" si="42"/>
        <v>4.9469964664310952E-2</v>
      </c>
      <c r="I932" s="9">
        <v>139</v>
      </c>
      <c r="J932" s="10">
        <f>I932/F932</f>
        <v>9.8233215547703187E-2</v>
      </c>
      <c r="K932" s="11">
        <v>27</v>
      </c>
      <c r="L932" s="12">
        <f>K932/F932</f>
        <v>1.9081272084805655E-2</v>
      </c>
      <c r="M932" s="9">
        <v>149</v>
      </c>
      <c r="N932" s="16">
        <f>M932/F932</f>
        <v>0.10530035335689046</v>
      </c>
      <c r="O932" s="15">
        <f>(G932+I932+K932)*0.3/F932+M932*0.1/F932</f>
        <v>6.0565371024734978E-2</v>
      </c>
      <c r="P932" s="36">
        <f>43000000*(O932*F932)/SUMPRODUCT($F$4:$F$964,$O$4:$O$964)</f>
        <v>40201.7823797479</v>
      </c>
      <c r="Q932" s="36">
        <f>P932/F932</f>
        <v>28.411153625263534</v>
      </c>
      <c r="R932" s="15">
        <f>(0.3*IF(H932&lt;=$H$968,H932*F932,$H$968*F932)+0.3*IF(J932&lt;=$J$968,J932*F932,$J$968*F932)+0.3*IF(L932&lt;$L$968,L932*F932,$L$968*F932)+0.1*IF(N932&lt;$N$968,N932*F932,$N$968*F932))/F932</f>
        <v>6.0565371024734985E-2</v>
      </c>
      <c r="S932" s="37">
        <f>43000000*(R932*F932)/SUMPRODUCT($R$4:$R$964,$F$4:$F$964)</f>
        <v>41303.147137821463</v>
      </c>
      <c r="T932" s="38">
        <f>S932/F932</f>
        <v>29.189503277612342</v>
      </c>
      <c r="U932" s="38">
        <f>43000000*F932/SUM($F$4:$F$964)</f>
        <v>140200.6981808127</v>
      </c>
      <c r="V932" s="38">
        <f t="shared" si="43"/>
        <v>98897.551042991239</v>
      </c>
      <c r="W932" s="38">
        <f t="shared" si="44"/>
        <v>69.89226222119548</v>
      </c>
    </row>
    <row r="933" spans="1:23" x14ac:dyDescent="0.25">
      <c r="A933" s="7" t="s">
        <v>1813</v>
      </c>
      <c r="B933" s="7" t="s">
        <v>245</v>
      </c>
      <c r="C933" s="7" t="s">
        <v>556</v>
      </c>
      <c r="D933" s="8">
        <v>9700</v>
      </c>
      <c r="E933" s="8" t="s">
        <v>608</v>
      </c>
      <c r="F933" s="9">
        <v>583</v>
      </c>
      <c r="G933" s="9">
        <v>27</v>
      </c>
      <c r="H933" s="10">
        <f t="shared" si="42"/>
        <v>4.6312178387650088E-2</v>
      </c>
      <c r="I933" s="9">
        <v>63</v>
      </c>
      <c r="J933" s="10">
        <f>I933/F933</f>
        <v>0.10806174957118353</v>
      </c>
      <c r="K933" s="11">
        <v>12</v>
      </c>
      <c r="L933" s="12">
        <f>K933/F933</f>
        <v>2.0583190394511151E-2</v>
      </c>
      <c r="M933" s="9">
        <v>45</v>
      </c>
      <c r="N933" s="16">
        <f>M933/F933</f>
        <v>7.7186963979416809E-2</v>
      </c>
      <c r="O933" s="15">
        <f>(G933+I933+K933)*0.3/F933+M933*0.1/F933</f>
        <v>6.0205831903945108E-2</v>
      </c>
      <c r="P933" s="36">
        <f>43000000*(O933*F933)/SUMPRODUCT($F$4:$F$964,$O$4:$O$964)</f>
        <v>16465.374113525686</v>
      </c>
      <c r="Q933" s="36">
        <f>P933/F933</f>
        <v>28.242494191296203</v>
      </c>
      <c r="R933" s="15">
        <f>(0.3*IF(H933&lt;=$H$968,H933*F933,$H$968*F933)+0.3*IF(J933&lt;=$J$968,J933*F933,$J$968*F933)+0.3*IF(L933&lt;$L$968,L933*F933,$L$968*F933)+0.1*IF(N933&lt;$N$968,N933*F933,$N$968*F933))/F933</f>
        <v>6.0205831903945115E-2</v>
      </c>
      <c r="S933" s="37">
        <f>43000000*(R933*F933)/SUMPRODUCT($R$4:$R$964,$F$4:$F$964)</f>
        <v>16916.458162631661</v>
      </c>
      <c r="T933" s="38">
        <f>S933/F933</f>
        <v>29.016223263519144</v>
      </c>
      <c r="U933" s="38">
        <f>43000000*F933/SUM($F$4:$F$964)</f>
        <v>57764.669285804812</v>
      </c>
      <c r="V933" s="38">
        <f t="shared" si="43"/>
        <v>40848.211123173154</v>
      </c>
      <c r="W933" s="38">
        <f t="shared" si="44"/>
        <v>70.065542235288689</v>
      </c>
    </row>
    <row r="934" spans="1:23" x14ac:dyDescent="0.25">
      <c r="A934" s="7" t="s">
        <v>1814</v>
      </c>
      <c r="B934" s="7" t="s">
        <v>1662</v>
      </c>
      <c r="C934" s="7" t="s">
        <v>79</v>
      </c>
      <c r="D934" s="8">
        <v>2530</v>
      </c>
      <c r="E934" s="8" t="s">
        <v>1663</v>
      </c>
      <c r="F934" s="9">
        <v>982</v>
      </c>
      <c r="G934" s="9">
        <v>29</v>
      </c>
      <c r="H934" s="10">
        <f t="shared" si="42"/>
        <v>2.9531568228105907E-2</v>
      </c>
      <c r="I934" s="9">
        <v>102</v>
      </c>
      <c r="J934" s="10">
        <f>I934/F934</f>
        <v>0.10386965376782077</v>
      </c>
      <c r="K934" s="11">
        <v>19</v>
      </c>
      <c r="L934" s="12">
        <f>K934/F934</f>
        <v>1.9348268839103868E-2</v>
      </c>
      <c r="M934" s="9">
        <v>139</v>
      </c>
      <c r="N934" s="16">
        <f>M934/F934</f>
        <v>0.14154786150712831</v>
      </c>
      <c r="O934" s="15">
        <f>(G934+I934+K934)*0.3/F934+M934*0.1/F934</f>
        <v>5.9979633401221998E-2</v>
      </c>
      <c r="P934" s="36">
        <f>43000000*(O934*F934)/SUMPRODUCT($F$4:$F$964,$O$4:$O$964)</f>
        <v>27629.92978024681</v>
      </c>
      <c r="Q934" s="36">
        <f>P934/F934</f>
        <v>28.136384704935651</v>
      </c>
      <c r="R934" s="15">
        <f>(0.3*IF(H934&lt;=$H$968,H934*F934,$H$968*F934)+0.3*IF(J934&lt;=$J$968,J934*F934,$J$968*F934)+0.3*IF(L934&lt;$L$968,L934*F934,$L$968*F934)+0.1*IF(N934&lt;$N$968,N934*F934,$N$968*F934))/F934</f>
        <v>5.9979633401221998E-2</v>
      </c>
      <c r="S934" s="37">
        <f>43000000*(R934*F934)/SUMPRODUCT($R$4:$R$964,$F$4:$F$964)</f>
        <v>28386.877087720935</v>
      </c>
      <c r="T934" s="38">
        <f>S934/F934</f>
        <v>28.907206810306452</v>
      </c>
      <c r="U934" s="38">
        <f>43000000*F934/SUM($F$4:$F$964)</f>
        <v>97298.293719829031</v>
      </c>
      <c r="V934" s="38">
        <f t="shared" si="43"/>
        <v>68911.416632108099</v>
      </c>
      <c r="W934" s="38">
        <f t="shared" si="44"/>
        <v>70.174558688501378</v>
      </c>
    </row>
    <row r="935" spans="1:23" x14ac:dyDescent="0.25">
      <c r="A935" s="7" t="s">
        <v>1815</v>
      </c>
      <c r="B935" s="7" t="s">
        <v>1816</v>
      </c>
      <c r="C935" s="7" t="s">
        <v>69</v>
      </c>
      <c r="D935" s="8">
        <v>1750</v>
      </c>
      <c r="E935" s="8" t="s">
        <v>333</v>
      </c>
      <c r="F935" s="9">
        <v>878</v>
      </c>
      <c r="G935" s="9">
        <v>43</v>
      </c>
      <c r="H935" s="10">
        <f t="shared" si="42"/>
        <v>4.8974943052391799E-2</v>
      </c>
      <c r="I935" s="9">
        <v>66</v>
      </c>
      <c r="J935" s="10">
        <f>I935/F935</f>
        <v>7.5170842824601361E-2</v>
      </c>
      <c r="K935" s="11">
        <v>51</v>
      </c>
      <c r="L935" s="12">
        <f>K935/F935</f>
        <v>5.808656036446469E-2</v>
      </c>
      <c r="M935" s="9">
        <v>40</v>
      </c>
      <c r="N935" s="16">
        <f>M935/F935</f>
        <v>4.5558086560364468E-2</v>
      </c>
      <c r="O935" s="15">
        <f>(G935+I935+K935)*0.3/F935+M935*0.1/F935</f>
        <v>5.9225512528473807E-2</v>
      </c>
      <c r="P935" s="36">
        <f>43000000*(O935*F935)/SUMPRODUCT($F$4:$F$964,$O$4:$O$964)</f>
        <v>24393.146834852872</v>
      </c>
      <c r="Q935" s="36">
        <f>P935/F935</f>
        <v>27.78262737454769</v>
      </c>
      <c r="R935" s="15">
        <f>(0.3*IF(H935&lt;=$H$968,H935*F935,$H$968*F935)+0.3*IF(J935&lt;=$J$968,J935*F935,$J$968*F935)+0.3*IF(L935&lt;$L$968,L935*F935,$L$968*F935)+0.1*IF(N935&lt;$N$968,N935*F935,$N$968*F935))/F935</f>
        <v>5.9225512528473807E-2</v>
      </c>
      <c r="S935" s="37">
        <f>43000000*(R935*F935)/SUMPRODUCT($R$4:$R$964,$F$4:$F$964)</f>
        <v>25061.419500195054</v>
      </c>
      <c r="T935" s="38">
        <f>S935/F935</f>
        <v>28.543757972887306</v>
      </c>
      <c r="U935" s="38">
        <f>43000000*F935/SUM($F$4:$F$964)</f>
        <v>86993.790107953042</v>
      </c>
      <c r="V935" s="38">
        <f t="shared" si="43"/>
        <v>61932.370607757985</v>
      </c>
      <c r="W935" s="38">
        <f t="shared" si="44"/>
        <v>70.53800752592052</v>
      </c>
    </row>
    <row r="936" spans="1:23" x14ac:dyDescent="0.25">
      <c r="A936" s="7" t="s">
        <v>1817</v>
      </c>
      <c r="B936" s="7" t="s">
        <v>1371</v>
      </c>
      <c r="C936" s="7" t="s">
        <v>1372</v>
      </c>
      <c r="D936" s="8">
        <v>3001</v>
      </c>
      <c r="E936" s="8" t="s">
        <v>479</v>
      </c>
      <c r="F936" s="9">
        <v>137</v>
      </c>
      <c r="G936" s="9">
        <v>3</v>
      </c>
      <c r="H936" s="10">
        <f t="shared" si="42"/>
        <v>2.1897810218978103E-2</v>
      </c>
      <c r="I936" s="9">
        <v>10</v>
      </c>
      <c r="J936" s="10">
        <f>I936/F936</f>
        <v>7.2992700729927001E-2</v>
      </c>
      <c r="K936" s="11">
        <v>8</v>
      </c>
      <c r="L936" s="12">
        <f>K936/F936</f>
        <v>5.8394160583941604E-2</v>
      </c>
      <c r="M936" s="9">
        <v>17</v>
      </c>
      <c r="N936" s="16">
        <f>M936/F936</f>
        <v>0.12408759124087591</v>
      </c>
      <c r="O936" s="15">
        <f>(G936+I936+K936)*0.3/F936+M936*0.1/F936</f>
        <v>5.8394160583941604E-2</v>
      </c>
      <c r="P936" s="36">
        <f>43000000*(O936*F936)/SUMPRODUCT($F$4:$F$964,$O$4:$O$964)</f>
        <v>3752.7918207465955</v>
      </c>
      <c r="Q936" s="36">
        <f>P936/F936</f>
        <v>27.392641027347413</v>
      </c>
      <c r="R936" s="15">
        <f>(0.3*IF(H936&lt;=$H$968,H936*F936,$H$968*F936)+0.3*IF(J936&lt;=$J$968,J936*F936,$J$968*F936)+0.3*IF(L936&lt;$L$968,L936*F936,$L$968*F936)+0.1*IF(N936&lt;$N$968,N936*F936,$N$968*F936))/F936</f>
        <v>5.8394160583941604E-2</v>
      </c>
      <c r="S936" s="37">
        <f>43000000*(R936*F936)/SUMPRODUCT($R$4:$R$964,$F$4:$F$964)</f>
        <v>3855.6030000300084</v>
      </c>
      <c r="T936" s="38">
        <f>S936/F936</f>
        <v>28.143087591459917</v>
      </c>
      <c r="U936" s="38">
        <f>43000000*F936/SUM($F$4:$F$964)</f>
        <v>13574.201873336637</v>
      </c>
      <c r="V936" s="38">
        <f t="shared" si="43"/>
        <v>9718.5988733066279</v>
      </c>
      <c r="W936" s="38">
        <f t="shared" si="44"/>
        <v>70.938677907347909</v>
      </c>
    </row>
    <row r="937" spans="1:23" x14ac:dyDescent="0.25">
      <c r="A937" s="7" t="s">
        <v>1818</v>
      </c>
      <c r="B937" s="7" t="s">
        <v>541</v>
      </c>
      <c r="C937" s="7" t="s">
        <v>1553</v>
      </c>
      <c r="D937" s="20">
        <v>8790</v>
      </c>
      <c r="E937" s="20" t="s">
        <v>582</v>
      </c>
      <c r="F937" s="9">
        <v>941</v>
      </c>
      <c r="G937" s="9">
        <v>50</v>
      </c>
      <c r="H937" s="10">
        <f t="shared" si="42"/>
        <v>5.3134962805526036E-2</v>
      </c>
      <c r="I937" s="9">
        <v>113</v>
      </c>
      <c r="J937" s="10">
        <f>I937/F937</f>
        <v>0.12008501594048884</v>
      </c>
      <c r="K937" s="11">
        <v>12</v>
      </c>
      <c r="L937" s="12">
        <f>K937/F937</f>
        <v>1.2752391073326248E-2</v>
      </c>
      <c r="M937" s="9">
        <v>24</v>
      </c>
      <c r="N937" s="16">
        <f>M937/F937</f>
        <v>2.5504782146652496E-2</v>
      </c>
      <c r="O937" s="15">
        <f>(G937+I937+K937)*0.3/F937+M937*0.1/F937</f>
        <v>5.8342189160467593E-2</v>
      </c>
      <c r="P937" s="36">
        <f>43000000*(O937*F937)/SUMPRODUCT($F$4:$F$964,$O$4:$O$964)</f>
        <v>25753.533869873518</v>
      </c>
      <c r="Q937" s="36">
        <f>P937/F937</f>
        <v>27.368261285731688</v>
      </c>
      <c r="R937" s="15">
        <f>(0.3*IF(H937&lt;=$H$968,H937*F937,$H$968*F937)+0.3*IF(J937&lt;=$J$968,J937*F937,$J$968*F937)+0.3*IF(L937&lt;$L$968,L937*F937,$L$968*F937)+0.1*IF(N937&lt;$N$968,N937*F937,$N$968*F937))/F937</f>
        <v>5.8342189160467586E-2</v>
      </c>
      <c r="S937" s="37">
        <f>43000000*(R937*F937)/SUMPRODUCT($R$4:$R$964,$F$4:$F$964)</f>
        <v>26459.075587705935</v>
      </c>
      <c r="T937" s="38">
        <f>S937/F937</f>
        <v>28.118039944427135</v>
      </c>
      <c r="U937" s="38">
        <f>43000000*F937/SUM($F$4:$F$964)</f>
        <v>93235.941334377916</v>
      </c>
      <c r="V937" s="38">
        <f t="shared" si="43"/>
        <v>66776.865746671974</v>
      </c>
      <c r="W937" s="38">
        <f t="shared" si="44"/>
        <v>70.963725554380687</v>
      </c>
    </row>
    <row r="938" spans="1:23" x14ac:dyDescent="0.25">
      <c r="A938" s="7" t="s">
        <v>1819</v>
      </c>
      <c r="B938" s="7" t="s">
        <v>541</v>
      </c>
      <c r="C938" s="7" t="s">
        <v>867</v>
      </c>
      <c r="D938" s="8">
        <v>3150</v>
      </c>
      <c r="E938" s="8" t="s">
        <v>1343</v>
      </c>
      <c r="F938" s="9">
        <v>667</v>
      </c>
      <c r="G938" s="9">
        <v>39</v>
      </c>
      <c r="H938" s="10">
        <f t="shared" si="42"/>
        <v>5.8470764617691157E-2</v>
      </c>
      <c r="I938" s="9">
        <v>54</v>
      </c>
      <c r="J938" s="10">
        <f>I938/F938</f>
        <v>8.0959520239880053E-2</v>
      </c>
      <c r="K938" s="11">
        <v>23</v>
      </c>
      <c r="L938" s="12">
        <f>K938/F938</f>
        <v>3.4482758620689655E-2</v>
      </c>
      <c r="M938" s="9">
        <v>41</v>
      </c>
      <c r="N938" s="16">
        <f>M938/F938</f>
        <v>6.1469265367316339E-2</v>
      </c>
      <c r="O938" s="15">
        <f>(G938+I938+K938)*0.3/F938+M938*0.1/F938</f>
        <v>5.8320839580209893E-2</v>
      </c>
      <c r="P938" s="36">
        <f>43000000*(O938*F938)/SUMPRODUCT($F$4:$F$964,$O$4:$O$964)</f>
        <v>18247.950228380323</v>
      </c>
      <c r="Q938" s="36">
        <f>P938/F938</f>
        <v>27.358246219460753</v>
      </c>
      <c r="R938" s="15">
        <f>(0.3*IF(H938&lt;=$H$968,H938*F938,$H$968*F938)+0.3*IF(J938&lt;=$J$968,J938*F938,$J$968*F938)+0.3*IF(L938&lt;$L$968,L938*F938,$L$968*F938)+0.1*IF(N938&lt;$N$968,N938*F938,$N$968*F938))/F938</f>
        <v>5.8320839580209893E-2</v>
      </c>
      <c r="S938" s="37">
        <f>43000000*(R938*F938)/SUMPRODUCT($R$4:$R$964,$F$4:$F$964)</f>
        <v>18747.869587645917</v>
      </c>
      <c r="T938" s="38">
        <f>S938/F938</f>
        <v>28.107750506215769</v>
      </c>
      <c r="U938" s="38">
        <f>43000000*F938/SUM($F$4:$F$964)</f>
        <v>66087.537587704646</v>
      </c>
      <c r="V938" s="38">
        <f t="shared" si="43"/>
        <v>47339.668000058729</v>
      </c>
      <c r="W938" s="38">
        <f t="shared" si="44"/>
        <v>70.97401499259206</v>
      </c>
    </row>
    <row r="939" spans="1:23" x14ac:dyDescent="0.25">
      <c r="A939" s="7" t="s">
        <v>1820</v>
      </c>
      <c r="B939" s="7" t="s">
        <v>1821</v>
      </c>
      <c r="C939" s="7" t="s">
        <v>468</v>
      </c>
      <c r="D939" s="8">
        <v>3200</v>
      </c>
      <c r="E939" s="8" t="s">
        <v>865</v>
      </c>
      <c r="F939" s="9">
        <v>179</v>
      </c>
      <c r="G939" s="9">
        <v>8</v>
      </c>
      <c r="H939" s="10">
        <f t="shared" si="42"/>
        <v>4.4692737430167599E-2</v>
      </c>
      <c r="I939" s="9">
        <v>23</v>
      </c>
      <c r="J939" s="10">
        <f>I939/F939</f>
        <v>0.12849162011173185</v>
      </c>
      <c r="K939" s="11">
        <v>1</v>
      </c>
      <c r="L939" s="12">
        <f>K939/F939</f>
        <v>5.5865921787709499E-3</v>
      </c>
      <c r="M939" s="9">
        <v>8</v>
      </c>
      <c r="N939" s="16">
        <f>M939/F939</f>
        <v>4.4692737430167599E-2</v>
      </c>
      <c r="O939" s="15">
        <f>(G939+I939+K939)*0.3/F939+M939*0.1/F939</f>
        <v>5.8100558659217878E-2</v>
      </c>
      <c r="P939" s="36">
        <f>43000000*(O939*F939)/SUMPRODUCT($F$4:$F$964,$O$4:$O$964)</f>
        <v>4878.6293669705747</v>
      </c>
      <c r="Q939" s="36">
        <f>P939/F939</f>
        <v>27.254912664640081</v>
      </c>
      <c r="R939" s="15">
        <f>(0.3*IF(H939&lt;=$H$968,H939*F939,$H$968*F939)+0.3*IF(J939&lt;=$J$968,J939*F939,$J$968*F939)+0.3*IF(L939&lt;$L$968,L939*F939,$L$968*F939)+0.1*IF(N939&lt;$N$968,N939*F939,$N$968*F939))/F939</f>
        <v>5.8100558659217878E-2</v>
      </c>
      <c r="S939" s="37">
        <f>43000000*(R939*F939)/SUMPRODUCT($R$4:$R$964,$F$4:$F$964)</f>
        <v>5012.2839000390113</v>
      </c>
      <c r="T939" s="38">
        <f>S939/F939</f>
        <v>28.001586033737492</v>
      </c>
      <c r="U939" s="38">
        <f>43000000*F939/SUM($F$4:$F$964)</f>
        <v>17735.636024286552</v>
      </c>
      <c r="V939" s="38">
        <f t="shared" si="43"/>
        <v>12723.35212424754</v>
      </c>
      <c r="W939" s="38">
        <f t="shared" si="44"/>
        <v>71.08017946507033</v>
      </c>
    </row>
    <row r="940" spans="1:23" x14ac:dyDescent="0.25">
      <c r="A940" s="7" t="s">
        <v>1822</v>
      </c>
      <c r="B940" s="7" t="s">
        <v>1795</v>
      </c>
      <c r="C940" s="7" t="s">
        <v>418</v>
      </c>
      <c r="D940" s="8">
        <v>8800</v>
      </c>
      <c r="E940" s="8" t="s">
        <v>234</v>
      </c>
      <c r="F940" s="9">
        <v>131</v>
      </c>
      <c r="G940" s="9">
        <v>9</v>
      </c>
      <c r="H940" s="10">
        <f t="shared" si="42"/>
        <v>6.8702290076335881E-2</v>
      </c>
      <c r="I940" s="9">
        <v>14</v>
      </c>
      <c r="J940" s="10">
        <f>I940/F940</f>
        <v>0.10687022900763359</v>
      </c>
      <c r="K940" s="11">
        <v>1</v>
      </c>
      <c r="L940" s="12">
        <f>K940/F940</f>
        <v>7.6335877862595417E-3</v>
      </c>
      <c r="M940" s="9">
        <v>4</v>
      </c>
      <c r="N940" s="16">
        <f>M940/F940</f>
        <v>3.0534351145038167E-2</v>
      </c>
      <c r="O940" s="15">
        <f>(G940+I940+K940)*0.3/F940+M940*0.1/F940</f>
        <v>5.801526717557251E-2</v>
      </c>
      <c r="P940" s="36">
        <f>43000000*(O940*F940)/SUMPRODUCT($F$4:$F$964,$O$4:$O$964)</f>
        <v>3565.1522297092652</v>
      </c>
      <c r="Q940" s="36">
        <f>P940/F940</f>
        <v>27.214902516864619</v>
      </c>
      <c r="R940" s="15">
        <f>(0.3*IF(H940&lt;=$H$968,H940*F940,$H$968*F940)+0.3*IF(J940&lt;=$J$968,J940*F940,$J$968*F940)+0.3*IF(L940&lt;$L$968,L940*F940,$L$968*F940)+0.1*IF(N940&lt;$N$968,N940*F940,$N$968*F940))/F940</f>
        <v>5.8015267175572524E-2</v>
      </c>
      <c r="S940" s="37">
        <f>43000000*(R940*F940)/SUMPRODUCT($R$4:$R$964,$F$4:$F$964)</f>
        <v>3662.8228500285081</v>
      </c>
      <c r="T940" s="38">
        <f>S940/F940</f>
        <v>27.960479771209986</v>
      </c>
      <c r="U940" s="38">
        <f>43000000*F940/SUM($F$4:$F$964)</f>
        <v>12979.71128034379</v>
      </c>
      <c r="V940" s="38">
        <f t="shared" si="43"/>
        <v>9316.8884303152827</v>
      </c>
      <c r="W940" s="38">
        <f t="shared" si="44"/>
        <v>71.121285727597837</v>
      </c>
    </row>
    <row r="941" spans="1:23" x14ac:dyDescent="0.25">
      <c r="A941" s="7" t="s">
        <v>1823</v>
      </c>
      <c r="B941" s="7" t="s">
        <v>435</v>
      </c>
      <c r="C941" s="7" t="s">
        <v>724</v>
      </c>
      <c r="D941" s="8">
        <v>9800</v>
      </c>
      <c r="E941" s="8" t="s">
        <v>1261</v>
      </c>
      <c r="F941" s="9">
        <v>422</v>
      </c>
      <c r="G941" s="9">
        <v>21</v>
      </c>
      <c r="H941" s="10">
        <f t="shared" si="42"/>
        <v>4.9763033175355451E-2</v>
      </c>
      <c r="I941" s="9">
        <v>50</v>
      </c>
      <c r="J941" s="10">
        <f>I941/F941</f>
        <v>0.11848341232227488</v>
      </c>
      <c r="K941" s="11">
        <v>7</v>
      </c>
      <c r="L941" s="12">
        <f>K941/F941</f>
        <v>1.6587677725118485E-2</v>
      </c>
      <c r="M941" s="9">
        <v>6</v>
      </c>
      <c r="N941" s="16">
        <f>M941/F941</f>
        <v>1.4218009478672985E-2</v>
      </c>
      <c r="O941" s="15">
        <f>(G941+I941+K941)*0.3/F941+M941*0.1/F941</f>
        <v>5.6872037914691941E-2</v>
      </c>
      <c r="P941" s="36">
        <f>43000000*(O941*F941)/SUMPRODUCT($F$4:$F$964,$O$4:$O$964)</f>
        <v>11258.375462239786</v>
      </c>
      <c r="Q941" s="36">
        <f>P941/F941</f>
        <v>26.678614839430775</v>
      </c>
      <c r="R941" s="15">
        <f>(0.3*IF(H941&lt;=$H$968,H941*F941,$H$968*F941)+0.3*IF(J941&lt;=$J$968,J941*F941,$J$968*F941)+0.3*IF(L941&lt;$L$968,L941*F941,$L$968*F941)+0.1*IF(N941&lt;$N$968,N941*F941,$N$968*F941))/F941</f>
        <v>5.6872037914691954E-2</v>
      </c>
      <c r="S941" s="37">
        <f>43000000*(R941*F941)/SUMPRODUCT($R$4:$R$964,$F$4:$F$964)</f>
        <v>11566.809000090027</v>
      </c>
      <c r="T941" s="38">
        <f>S941/F941</f>
        <v>27.409500000213335</v>
      </c>
      <c r="U941" s="38">
        <f>43000000*F941/SUM($F$4:$F$964)</f>
        <v>41812.505040496791</v>
      </c>
      <c r="V941" s="38">
        <f t="shared" si="43"/>
        <v>30245.696040406765</v>
      </c>
      <c r="W941" s="38">
        <f t="shared" si="44"/>
        <v>71.672265498594498</v>
      </c>
    </row>
    <row r="942" spans="1:23" x14ac:dyDescent="0.25">
      <c r="A942" s="7" t="s">
        <v>1824</v>
      </c>
      <c r="B942" s="7" t="s">
        <v>1321</v>
      </c>
      <c r="C942" s="7" t="s">
        <v>766</v>
      </c>
      <c r="D942" s="8">
        <v>2290</v>
      </c>
      <c r="E942" s="8" t="s">
        <v>1322</v>
      </c>
      <c r="F942" s="9">
        <v>670</v>
      </c>
      <c r="G942" s="9">
        <v>39</v>
      </c>
      <c r="H942" s="10">
        <f t="shared" si="42"/>
        <v>5.8208955223880594E-2</v>
      </c>
      <c r="I942" s="9">
        <v>79</v>
      </c>
      <c r="J942" s="10">
        <f>I942/F942</f>
        <v>0.11791044776119403</v>
      </c>
      <c r="K942" s="11">
        <v>6</v>
      </c>
      <c r="L942" s="12">
        <f>K942/F942</f>
        <v>8.9552238805970154E-3</v>
      </c>
      <c r="M942" s="9">
        <v>9</v>
      </c>
      <c r="N942" s="16">
        <f>M942/F942</f>
        <v>1.3432835820895522E-2</v>
      </c>
      <c r="O942" s="15">
        <f>(G942+I942+K942)*0.3/F942+M942*0.1/F942</f>
        <v>5.6865671641791037E-2</v>
      </c>
      <c r="P942" s="36">
        <f>43000000*(O942*F942)/SUMPRODUCT($F$4:$F$964,$O$4:$O$964)</f>
        <v>17872.671046305659</v>
      </c>
      <c r="Q942" s="36">
        <f>P942/F942</f>
        <v>26.675628427321879</v>
      </c>
      <c r="R942" s="15">
        <f>(0.3*IF(H942&lt;=$H$968,H942*F942,$H$968*F942)+0.3*IF(J942&lt;=$J$968,J942*F942,$J$968*F942)+0.3*IF(L942&lt;$L$968,L942*F942,$L$968*F942)+0.1*IF(N942&lt;$N$968,N942*F942,$N$968*F942))/F942</f>
        <v>5.6865671641791037E-2</v>
      </c>
      <c r="S942" s="37">
        <f>43000000*(R942*F942)/SUMPRODUCT($R$4:$R$964,$F$4:$F$964)</f>
        <v>18362.309287642911</v>
      </c>
      <c r="T942" s="38">
        <f>S942/F942</f>
        <v>27.406431772601358</v>
      </c>
      <c r="U942" s="38">
        <f>43000000*F942/SUM($F$4:$F$964)</f>
        <v>66384.782884201064</v>
      </c>
      <c r="V942" s="38">
        <f t="shared" si="43"/>
        <v>48022.473596558149</v>
      </c>
      <c r="W942" s="38">
        <f t="shared" si="44"/>
        <v>71.675333726206475</v>
      </c>
    </row>
    <row r="943" spans="1:23" x14ac:dyDescent="0.25">
      <c r="A943" s="7" t="s">
        <v>1825</v>
      </c>
      <c r="B943" s="7" t="s">
        <v>1826</v>
      </c>
      <c r="C943" s="7" t="s">
        <v>783</v>
      </c>
      <c r="D943" s="8">
        <v>9160</v>
      </c>
      <c r="E943" s="8" t="s">
        <v>158</v>
      </c>
      <c r="F943" s="9">
        <v>360</v>
      </c>
      <c r="G943" s="9">
        <v>16</v>
      </c>
      <c r="H943" s="10">
        <f t="shared" si="42"/>
        <v>4.4444444444444446E-2</v>
      </c>
      <c r="I943" s="9">
        <v>44</v>
      </c>
      <c r="J943" s="10">
        <f>I943/F943</f>
        <v>0.12222222222222222</v>
      </c>
      <c r="K943" s="11">
        <v>4</v>
      </c>
      <c r="L943" s="12">
        <f>K943/F943</f>
        <v>1.1111111111111112E-2</v>
      </c>
      <c r="M943" s="9">
        <v>11</v>
      </c>
      <c r="N943" s="16">
        <f>M943/F943</f>
        <v>3.0555555555555555E-2</v>
      </c>
      <c r="O943" s="15">
        <f>(G943+I943+K943)*0.3/F943+M943*0.1/F943</f>
        <v>5.6388888888888884E-2</v>
      </c>
      <c r="P943" s="36">
        <f>43000000*(O943*F943)/SUMPRODUCT($F$4:$F$964,$O$4:$O$964)</f>
        <v>9522.709245144486</v>
      </c>
      <c r="Q943" s="36">
        <f>P943/F943</f>
        <v>26.451970125401349</v>
      </c>
      <c r="R943" s="15">
        <f>(0.3*IF(H943&lt;=$H$968,H943*F943,$H$968*F943)+0.3*IF(J943&lt;=$J$968,J943*F943,$J$968*F943)+0.3*IF(L943&lt;$L$968,L943*F943,$L$968*F943)+0.1*IF(N943&lt;$N$968,N943*F943,$N$968*F943))/F943</f>
        <v>5.6388888888888891E-2</v>
      </c>
      <c r="S943" s="37">
        <f>43000000*(R943*F943)/SUMPRODUCT($R$4:$R$964,$F$4:$F$964)</f>
        <v>9783.5926125761471</v>
      </c>
      <c r="T943" s="38">
        <f>S943/F943</f>
        <v>27.176646146044853</v>
      </c>
      <c r="U943" s="38">
        <f>43000000*F943/SUM($F$4:$F$964)</f>
        <v>35669.435579570723</v>
      </c>
      <c r="V943" s="38">
        <f t="shared" si="43"/>
        <v>25885.842966994576</v>
      </c>
      <c r="W943" s="38">
        <f t="shared" si="44"/>
        <v>71.905119352762966</v>
      </c>
    </row>
    <row r="944" spans="1:23" x14ac:dyDescent="0.25">
      <c r="A944" s="7" t="s">
        <v>1631</v>
      </c>
      <c r="B944" s="7" t="s">
        <v>1827</v>
      </c>
      <c r="C944" s="7" t="s">
        <v>411</v>
      </c>
      <c r="D944" s="8">
        <v>3200</v>
      </c>
      <c r="E944" s="8" t="s">
        <v>865</v>
      </c>
      <c r="F944" s="9">
        <v>827</v>
      </c>
      <c r="G944" s="9">
        <v>32</v>
      </c>
      <c r="H944" s="10">
        <f t="shared" si="42"/>
        <v>3.8694074969770252E-2</v>
      </c>
      <c r="I944" s="9">
        <v>98</v>
      </c>
      <c r="J944" s="10">
        <f>I944/F944</f>
        <v>0.1185006045949214</v>
      </c>
      <c r="K944" s="11">
        <v>16</v>
      </c>
      <c r="L944" s="12">
        <f>K944/F944</f>
        <v>1.9347037484885126E-2</v>
      </c>
      <c r="M944" s="9">
        <v>26</v>
      </c>
      <c r="N944" s="16">
        <f>M944/F944</f>
        <v>3.143893591293833E-2</v>
      </c>
      <c r="O944" s="15">
        <f>(G944+I944+K944)*0.3/F944+M944*0.1/F944</f>
        <v>5.6106408706166865E-2</v>
      </c>
      <c r="P944" s="36">
        <f>43000000*(O944*F944)/SUMPRODUCT($F$4:$F$964,$O$4:$O$964)</f>
        <v>21766.192560330255</v>
      </c>
      <c r="Q944" s="36">
        <f>P944/F944</f>
        <v>26.319458960496075</v>
      </c>
      <c r="R944" s="15">
        <f>(0.3*IF(H944&lt;=$H$968,H944*F944,$H$968*F944)+0.3*IF(J944&lt;=$J$968,J944*F944,$J$968*F944)+0.3*IF(L944&lt;$L$968,L944*F944,$L$968*F944)+0.1*IF(N944&lt;$N$968,N944*F944,$N$968*F944))/F944</f>
        <v>5.6106408706166865E-2</v>
      </c>
      <c r="S944" s="37">
        <f>43000000*(R944*F944)/SUMPRODUCT($R$4:$R$964,$F$4:$F$964)</f>
        <v>22362.497400174048</v>
      </c>
      <c r="T944" s="38">
        <f>S944/F944</f>
        <v>27.040504716050844</v>
      </c>
      <c r="U944" s="38">
        <f>43000000*F944/SUM($F$4:$F$964)</f>
        <v>81940.620067513853</v>
      </c>
      <c r="V944" s="38">
        <f t="shared" si="43"/>
        <v>59578.122667339805</v>
      </c>
      <c r="W944" s="38">
        <f t="shared" si="44"/>
        <v>72.041260782756979</v>
      </c>
    </row>
    <row r="945" spans="1:23" x14ac:dyDescent="0.25">
      <c r="A945" s="7" t="s">
        <v>1828</v>
      </c>
      <c r="B945" s="7" t="s">
        <v>1829</v>
      </c>
      <c r="C945" s="7" t="s">
        <v>556</v>
      </c>
      <c r="D945" s="8">
        <v>8200</v>
      </c>
      <c r="E945" s="8" t="s">
        <v>659</v>
      </c>
      <c r="F945" s="9">
        <v>137</v>
      </c>
      <c r="G945" s="9">
        <v>5</v>
      </c>
      <c r="H945" s="10">
        <f t="shared" si="42"/>
        <v>3.6496350364963501E-2</v>
      </c>
      <c r="I945" s="9">
        <v>13</v>
      </c>
      <c r="J945" s="10">
        <f>I945/F945</f>
        <v>9.4890510948905105E-2</v>
      </c>
      <c r="K945" s="11">
        <v>4</v>
      </c>
      <c r="L945" s="12">
        <f>K945/F945</f>
        <v>2.9197080291970802E-2</v>
      </c>
      <c r="M945" s="9">
        <v>10</v>
      </c>
      <c r="N945" s="16">
        <f>M945/F945</f>
        <v>7.2992700729927001E-2</v>
      </c>
      <c r="O945" s="15">
        <f>(G945+I945+K945)*0.3/F945+M945*0.1/F945</f>
        <v>5.5474452554744522E-2</v>
      </c>
      <c r="P945" s="36">
        <f>43000000*(O945*F945)/SUMPRODUCT($F$4:$F$964,$O$4:$O$964)</f>
        <v>3565.1522297092661</v>
      </c>
      <c r="Q945" s="36">
        <f>P945/F945</f>
        <v>26.023008975980044</v>
      </c>
      <c r="R945" s="15">
        <f>(0.3*IF(H945&lt;=$H$968,H945*F945,$H$968*F945)+0.3*IF(J945&lt;=$J$968,J945*F945,$J$968*F945)+0.3*IF(L945&lt;$L$968,L945*F945,$L$968*F945)+0.1*IF(N945&lt;$N$968,N945*F945,$N$968*F945))/F945</f>
        <v>5.5474452554744529E-2</v>
      </c>
      <c r="S945" s="37">
        <f>43000000*(R945*F945)/SUMPRODUCT($R$4:$R$964,$F$4:$F$964)</f>
        <v>3662.8228500285081</v>
      </c>
      <c r="T945" s="38">
        <f>S945/F945</f>
        <v>26.73593321188692</v>
      </c>
      <c r="U945" s="38">
        <f>43000000*F945/SUM($F$4:$F$964)</f>
        <v>13574.201873336637</v>
      </c>
      <c r="V945" s="38">
        <f t="shared" si="43"/>
        <v>9911.379023308129</v>
      </c>
      <c r="W945" s="38">
        <f t="shared" si="44"/>
        <v>72.34583228692091</v>
      </c>
    </row>
    <row r="946" spans="1:23" x14ac:dyDescent="0.25">
      <c r="A946" s="7" t="s">
        <v>1830</v>
      </c>
      <c r="B946" s="7" t="s">
        <v>719</v>
      </c>
      <c r="C946" s="7" t="s">
        <v>414</v>
      </c>
      <c r="D946" s="8">
        <v>2500</v>
      </c>
      <c r="E946" s="8" t="s">
        <v>458</v>
      </c>
      <c r="F946" s="9">
        <v>130</v>
      </c>
      <c r="G946" s="9">
        <v>5</v>
      </c>
      <c r="H946" s="10">
        <f t="shared" si="42"/>
        <v>3.8461538461538464E-2</v>
      </c>
      <c r="I946" s="9">
        <v>14</v>
      </c>
      <c r="J946" s="10">
        <f>I946/F946</f>
        <v>0.1076923076923077</v>
      </c>
      <c r="K946" s="11">
        <v>0</v>
      </c>
      <c r="L946" s="12">
        <f>K946/F946</f>
        <v>0</v>
      </c>
      <c r="M946" s="9">
        <v>15</v>
      </c>
      <c r="N946" s="16">
        <f>M946/F946</f>
        <v>0.11538461538461539</v>
      </c>
      <c r="O946" s="15">
        <f>(G946+I946+K946)*0.3/F946+M946*0.1/F946</f>
        <v>5.5384615384615386E-2</v>
      </c>
      <c r="P946" s="36">
        <f>43000000*(O946*F946)/SUMPRODUCT($F$4:$F$964,$O$4:$O$964)</f>
        <v>3377.5126386719362</v>
      </c>
      <c r="Q946" s="36">
        <f>P946/F946</f>
        <v>25.980866451322587</v>
      </c>
      <c r="R946" s="15">
        <f>(0.3*IF(H946&lt;=$H$968,H946*F946,$H$968*F946)+0.3*IF(J946&lt;=$J$968,J946*F946,$J$968*F946)+0.3*IF(L946&lt;$L$968,L946*F946,$L$968*F946)+0.1*IF(N946&lt;$N$968,N946*F946,$N$968*F946))/F946</f>
        <v>5.5384615384615386E-2</v>
      </c>
      <c r="S946" s="37">
        <f>43000000*(R946*F946)/SUMPRODUCT($R$4:$R$964,$F$4:$F$964)</f>
        <v>3470.0427000270074</v>
      </c>
      <c r="T946" s="38">
        <f>S946/F946</f>
        <v>26.692636154053904</v>
      </c>
      <c r="U946" s="38">
        <f>43000000*F946/SUM($F$4:$F$964)</f>
        <v>12880.629514844983</v>
      </c>
      <c r="V946" s="38">
        <f t="shared" si="43"/>
        <v>9410.5868148179761</v>
      </c>
      <c r="W946" s="38">
        <f t="shared" si="44"/>
        <v>72.389129344753925</v>
      </c>
    </row>
    <row r="947" spans="1:23" x14ac:dyDescent="0.25">
      <c r="A947" s="7" t="s">
        <v>1831</v>
      </c>
      <c r="B947" s="7" t="s">
        <v>1371</v>
      </c>
      <c r="C947" s="7" t="s">
        <v>1372</v>
      </c>
      <c r="D947" s="8">
        <v>3001</v>
      </c>
      <c r="E947" s="8" t="s">
        <v>479</v>
      </c>
      <c r="F947" s="9">
        <v>138</v>
      </c>
      <c r="G947" s="9">
        <v>3</v>
      </c>
      <c r="H947" s="10">
        <f t="shared" si="42"/>
        <v>2.1739130434782608E-2</v>
      </c>
      <c r="I947" s="9">
        <v>6</v>
      </c>
      <c r="J947" s="10">
        <f>I947/F947</f>
        <v>4.3478260869565216E-2</v>
      </c>
      <c r="K947" s="11">
        <v>12</v>
      </c>
      <c r="L947" s="12">
        <f>K947/F947</f>
        <v>8.6956521739130432E-2</v>
      </c>
      <c r="M947" s="9">
        <v>13</v>
      </c>
      <c r="N947" s="16">
        <f>M947/F947</f>
        <v>9.420289855072464E-2</v>
      </c>
      <c r="O947" s="15">
        <f>(G947+I947+K947)*0.3/F947+M947*0.1/F947</f>
        <v>5.5072463768115941E-2</v>
      </c>
      <c r="P947" s="36">
        <f>43000000*(O947*F947)/SUMPRODUCT($F$4:$F$964,$O$4:$O$964)</f>
        <v>3565.1522297092661</v>
      </c>
      <c r="Q947" s="36">
        <f>P947/F947</f>
        <v>25.834436447168596</v>
      </c>
      <c r="R947" s="15">
        <f>(0.3*IF(H947&lt;=$H$968,H947*F947,$H$968*F947)+0.3*IF(J947&lt;=$J$968,J947*F947,$J$968*F947)+0.3*IF(L947&lt;$L$968,L947*F947,$L$968*F947)+0.1*IF(N947&lt;$N$968,N947*F947,$N$968*F947))/F947</f>
        <v>5.5072463768115934E-2</v>
      </c>
      <c r="S947" s="37">
        <f>43000000*(R947*F947)/SUMPRODUCT($R$4:$R$964,$F$4:$F$964)</f>
        <v>3662.8228500285072</v>
      </c>
      <c r="T947" s="38">
        <f>S947/F947</f>
        <v>26.542194565423966</v>
      </c>
      <c r="U947" s="38">
        <f>43000000*F947/SUM($F$4:$F$964)</f>
        <v>13673.283638835444</v>
      </c>
      <c r="V947" s="38">
        <f t="shared" si="43"/>
        <v>10010.460788806937</v>
      </c>
      <c r="W947" s="38">
        <f t="shared" si="44"/>
        <v>72.539570933383857</v>
      </c>
    </row>
    <row r="948" spans="1:23" x14ac:dyDescent="0.25">
      <c r="A948" s="7" t="s">
        <v>1832</v>
      </c>
      <c r="B948" s="7" t="s">
        <v>1371</v>
      </c>
      <c r="C948" s="7" t="s">
        <v>1372</v>
      </c>
      <c r="D948" s="8">
        <v>3001</v>
      </c>
      <c r="E948" s="8" t="s">
        <v>479</v>
      </c>
      <c r="F948" s="9">
        <v>622</v>
      </c>
      <c r="G948" s="9">
        <v>10</v>
      </c>
      <c r="H948" s="10">
        <f t="shared" si="42"/>
        <v>1.607717041800643E-2</v>
      </c>
      <c r="I948" s="9">
        <v>47</v>
      </c>
      <c r="J948" s="10">
        <f>I948/F948</f>
        <v>7.5562700964630219E-2</v>
      </c>
      <c r="K948" s="11">
        <v>29</v>
      </c>
      <c r="L948" s="12">
        <f>K948/F948</f>
        <v>4.6623794212218649E-2</v>
      </c>
      <c r="M948" s="9">
        <v>76</v>
      </c>
      <c r="N948" s="16">
        <f>M948/F948</f>
        <v>0.12218649517684887</v>
      </c>
      <c r="O948" s="15">
        <f>(G948+I948+K948)*0.3/F948+M948*0.1/F948</f>
        <v>5.3697749196141481E-2</v>
      </c>
      <c r="P948" s="36">
        <f>43000000*(O948*F948)/SUMPRODUCT($F$4:$F$964,$O$4:$O$964)</f>
        <v>15667.905851617037</v>
      </c>
      <c r="Q948" s="36">
        <f>P948/F948</f>
        <v>25.189559246972728</v>
      </c>
      <c r="R948" s="15">
        <f>(0.3*IF(H948&lt;=$H$968,H948*F948,$H$968*F948)+0.3*IF(J948&lt;=$J$968,J948*F948,$J$968*F948)+0.3*IF(L948&lt;$L$968,L948*F948,$L$968*F948)+0.1*IF(N948&lt;$N$968,N948*F948,$N$968*F948))/F948</f>
        <v>5.3697749196141474E-2</v>
      </c>
      <c r="S948" s="37">
        <f>43000000*(R948*F948)/SUMPRODUCT($R$4:$R$964,$F$4:$F$964)</f>
        <v>16097.142525125286</v>
      </c>
      <c r="T948" s="38">
        <f>S948/F948</f>
        <v>25.87965036193776</v>
      </c>
      <c r="U948" s="38">
        <f>43000000*F948/SUM($F$4:$F$964)</f>
        <v>61628.8581402583</v>
      </c>
      <c r="V948" s="38">
        <f t="shared" si="43"/>
        <v>45531.715615133013</v>
      </c>
      <c r="W948" s="38">
        <f t="shared" si="44"/>
        <v>73.202115136870063</v>
      </c>
    </row>
    <row r="949" spans="1:23" x14ac:dyDescent="0.25">
      <c r="A949" s="7" t="s">
        <v>1833</v>
      </c>
      <c r="B949" s="7" t="s">
        <v>1816</v>
      </c>
      <c r="C949" s="7" t="s">
        <v>69</v>
      </c>
      <c r="D949" s="8">
        <v>1750</v>
      </c>
      <c r="E949" s="8" t="s">
        <v>333</v>
      </c>
      <c r="F949" s="9">
        <v>166</v>
      </c>
      <c r="G949" s="9">
        <v>9</v>
      </c>
      <c r="H949" s="10">
        <f t="shared" si="42"/>
        <v>5.4216867469879519E-2</v>
      </c>
      <c r="I949" s="9">
        <v>7</v>
      </c>
      <c r="J949" s="10">
        <f>I949/F949</f>
        <v>4.2168674698795178E-2</v>
      </c>
      <c r="K949" s="11">
        <v>8</v>
      </c>
      <c r="L949" s="12">
        <f>K949/F949</f>
        <v>4.8192771084337352E-2</v>
      </c>
      <c r="M949" s="9">
        <v>15</v>
      </c>
      <c r="N949" s="16">
        <f>M949/F949</f>
        <v>9.036144578313253E-2</v>
      </c>
      <c r="O949" s="15">
        <f>(G949+I949+K949)*0.3/F949+M949*0.1/F949</f>
        <v>5.2409638554216861E-2</v>
      </c>
      <c r="P949" s="36">
        <f>43000000*(O949*F949)/SUMPRODUCT($F$4:$F$964,$O$4:$O$964)</f>
        <v>4081.1611050619222</v>
      </c>
      <c r="Q949" s="36">
        <f>P949/F949</f>
        <v>24.585307861818809</v>
      </c>
      <c r="R949" s="15">
        <f>(0.3*IF(H949&lt;=$H$968,H949*F949,$H$968*F949)+0.3*IF(J949&lt;=$J$968,J949*F949,$J$968*F949)+0.3*IF(L949&lt;$L$968,L949*F949,$L$968*F949)+0.1*IF(N949&lt;$N$968,N949*F949,$N$968*F949))/F949</f>
        <v>5.2409638554216861E-2</v>
      </c>
      <c r="S949" s="37">
        <f>43000000*(R949*F949)/SUMPRODUCT($R$4:$R$964,$F$4:$F$964)</f>
        <v>4192.9682625326332</v>
      </c>
      <c r="T949" s="38">
        <f>S949/F949</f>
        <v>25.258844955015864</v>
      </c>
      <c r="U949" s="38">
        <f>43000000*F949/SUM($F$4:$F$964)</f>
        <v>16447.573072802057</v>
      </c>
      <c r="V949" s="38">
        <f t="shared" si="43"/>
        <v>12254.604810269424</v>
      </c>
      <c r="W949" s="38">
        <f t="shared" si="44"/>
        <v>73.822920543791966</v>
      </c>
    </row>
    <row r="950" spans="1:23" x14ac:dyDescent="0.25">
      <c r="A950" s="7" t="s">
        <v>1834</v>
      </c>
      <c r="B950" s="7" t="s">
        <v>435</v>
      </c>
      <c r="C950" s="7" t="s">
        <v>724</v>
      </c>
      <c r="D950" s="8">
        <v>9800</v>
      </c>
      <c r="E950" s="8" t="s">
        <v>1261</v>
      </c>
      <c r="F950" s="9">
        <v>636</v>
      </c>
      <c r="G950" s="9">
        <v>28</v>
      </c>
      <c r="H950" s="10">
        <f t="shared" si="42"/>
        <v>4.40251572327044E-2</v>
      </c>
      <c r="I950" s="9">
        <v>70</v>
      </c>
      <c r="J950" s="10">
        <f>I950/F950</f>
        <v>0.11006289308176101</v>
      </c>
      <c r="K950" s="11">
        <v>6</v>
      </c>
      <c r="L950" s="12">
        <f>K950/F950</f>
        <v>9.433962264150943E-3</v>
      </c>
      <c r="M950" s="9">
        <v>8</v>
      </c>
      <c r="N950" s="16">
        <f>M950/F950</f>
        <v>1.2578616352201259E-2</v>
      </c>
      <c r="O950" s="15">
        <f>(G950+I950+K950)*0.3/F950+M950*0.1/F950</f>
        <v>5.0314465408805027E-2</v>
      </c>
      <c r="P950" s="36">
        <f>43000000*(O950*F950)/SUMPRODUCT($F$4:$F$964,$O$4:$O$964)</f>
        <v>15011.16728298638</v>
      </c>
      <c r="Q950" s="36">
        <f>P950/F950</f>
        <v>23.602464281425124</v>
      </c>
      <c r="R950" s="15">
        <f>(0.3*IF(H950&lt;=$H$968,H950*F950,$H$968*F950)+0.3*IF(J950&lt;=$J$968,J950*F950,$J$968*F950)+0.3*IF(L950&lt;$L$968,L950*F950,$L$968*F950)+0.1*IF(N950&lt;$N$968,N950*F950,$N$968*F950))/F950</f>
        <v>5.0314465408805034E-2</v>
      </c>
      <c r="S950" s="37">
        <f>43000000*(R950*F950)/SUMPRODUCT($R$4:$R$964,$F$4:$F$964)</f>
        <v>15422.412000120034</v>
      </c>
      <c r="T950" s="38">
        <f>S950/F950</f>
        <v>24.249075471886844</v>
      </c>
      <c r="U950" s="38">
        <f>43000000*F950/SUM($F$4:$F$964)</f>
        <v>63016.002857241612</v>
      </c>
      <c r="V950" s="38">
        <f t="shared" si="43"/>
        <v>47593.590857121577</v>
      </c>
      <c r="W950" s="38">
        <f t="shared" si="44"/>
        <v>74.832690026920986</v>
      </c>
    </row>
    <row r="951" spans="1:23" x14ac:dyDescent="0.25">
      <c r="A951" s="7" t="s">
        <v>1835</v>
      </c>
      <c r="B951" s="7" t="s">
        <v>1811</v>
      </c>
      <c r="C951" s="7" t="s">
        <v>60</v>
      </c>
      <c r="D951" s="8">
        <v>1880</v>
      </c>
      <c r="E951" s="8" t="s">
        <v>1000</v>
      </c>
      <c r="F951" s="9">
        <v>806</v>
      </c>
      <c r="G951" s="9">
        <v>28</v>
      </c>
      <c r="H951" s="10">
        <f t="shared" si="42"/>
        <v>3.4739454094292806E-2</v>
      </c>
      <c r="I951" s="9">
        <v>54</v>
      </c>
      <c r="J951" s="10">
        <f>I951/F951</f>
        <v>6.699751861042183E-2</v>
      </c>
      <c r="K951" s="11">
        <v>27</v>
      </c>
      <c r="L951" s="12">
        <f>K951/F951</f>
        <v>3.3498759305210915E-2</v>
      </c>
      <c r="M951" s="9">
        <v>67</v>
      </c>
      <c r="N951" s="16">
        <f>M951/F951</f>
        <v>8.3126550868486346E-2</v>
      </c>
      <c r="O951" s="15">
        <f>(G951+I951+K951)*0.3/F951+M951*0.1/F951</f>
        <v>4.8883374689826294E-2</v>
      </c>
      <c r="P951" s="36">
        <f>43000000*(O951*F951)/SUMPRODUCT($F$4:$F$964,$O$4:$O$964)</f>
        <v>18482.499717176979</v>
      </c>
      <c r="Q951" s="36">
        <f>P951/F951</f>
        <v>22.931141088308909</v>
      </c>
      <c r="R951" s="15">
        <f>(0.3*IF(H951&lt;=$H$968,H951*F951,$H$968*F951)+0.3*IF(J951&lt;=$J$968,J951*F951,$J$968*F951)+0.3*IF(L951&lt;$L$968,L951*F951,$L$968*F951)+0.1*IF(N951&lt;$N$968,N951*F951,$N$968*F951))/F951</f>
        <v>4.8883374689826294E-2</v>
      </c>
      <c r="S951" s="37">
        <f>43000000*(R951*F951)/SUMPRODUCT($R$4:$R$964,$F$4:$F$964)</f>
        <v>18988.844775147787</v>
      </c>
      <c r="T951" s="38">
        <f>S951/F951</f>
        <v>23.559360763210655</v>
      </c>
      <c r="U951" s="38">
        <f>43000000*F951/SUM($F$4:$F$964)</f>
        <v>79859.9029920389</v>
      </c>
      <c r="V951" s="38">
        <f t="shared" si="43"/>
        <v>60871.058216891113</v>
      </c>
      <c r="W951" s="38">
        <f t="shared" si="44"/>
        <v>75.522404735597178</v>
      </c>
    </row>
    <row r="952" spans="1:23" x14ac:dyDescent="0.25">
      <c r="A952" s="7" t="s">
        <v>722</v>
      </c>
      <c r="B952" s="7" t="s">
        <v>1836</v>
      </c>
      <c r="C952" s="7" t="s">
        <v>40</v>
      </c>
      <c r="D952" s="8">
        <v>9660</v>
      </c>
      <c r="E952" s="8" t="s">
        <v>772</v>
      </c>
      <c r="F952" s="9">
        <v>344</v>
      </c>
      <c r="G952" s="9">
        <v>12</v>
      </c>
      <c r="H952" s="10">
        <f t="shared" si="42"/>
        <v>3.4883720930232558E-2</v>
      </c>
      <c r="I952" s="9">
        <v>27</v>
      </c>
      <c r="J952" s="10">
        <f>I952/F952</f>
        <v>7.8488372093023256E-2</v>
      </c>
      <c r="K952" s="11">
        <v>8</v>
      </c>
      <c r="L952" s="12">
        <f>K952/F952</f>
        <v>2.3255813953488372E-2</v>
      </c>
      <c r="M952" s="9">
        <v>22</v>
      </c>
      <c r="N952" s="16">
        <f>M952/F952</f>
        <v>6.3953488372093026E-2</v>
      </c>
      <c r="O952" s="15">
        <f>(G952+I952+K952)*0.3/F952+M952*0.1/F952</f>
        <v>4.7383720930232562E-2</v>
      </c>
      <c r="P952" s="36">
        <f>43000000*(O952*F952)/SUMPRODUCT($F$4:$F$964,$O$4:$O$964)</f>
        <v>7646.3133347711882</v>
      </c>
      <c r="Q952" s="36">
        <f>P952/F952</f>
        <v>22.227655042939499</v>
      </c>
      <c r="R952" s="15">
        <f>(0.3*IF(H952&lt;=$H$968,H952*F952,$H$968*F952)+0.3*IF(J952&lt;=$J$968,J952*F952,$J$968*F952)+0.3*IF(L952&lt;$L$968,L952*F952,$L$968*F952)+0.1*IF(N952&lt;$N$968,N952*F952,$N$968*F952))/F952</f>
        <v>4.7383720930232562E-2</v>
      </c>
      <c r="S952" s="37">
        <f>43000000*(R952*F952)/SUMPRODUCT($R$4:$R$964,$F$4:$F$964)</f>
        <v>7855.7911125611417</v>
      </c>
      <c r="T952" s="38">
        <f>S952/F952</f>
        <v>22.836602071398669</v>
      </c>
      <c r="U952" s="38">
        <f>43000000*F952/SUM($F$4:$F$964)</f>
        <v>34084.1273315898</v>
      </c>
      <c r="V952" s="38">
        <f t="shared" si="43"/>
        <v>26228.336219028657</v>
      </c>
      <c r="W952" s="38">
        <f t="shared" si="44"/>
        <v>76.245163427409153</v>
      </c>
    </row>
    <row r="953" spans="1:23" x14ac:dyDescent="0.25">
      <c r="A953" s="7" t="s">
        <v>1837</v>
      </c>
      <c r="B953" s="7" t="s">
        <v>1838</v>
      </c>
      <c r="C953" s="7" t="s">
        <v>279</v>
      </c>
      <c r="D953" s="8">
        <v>2900</v>
      </c>
      <c r="E953" s="8" t="s">
        <v>687</v>
      </c>
      <c r="F953" s="9">
        <v>396</v>
      </c>
      <c r="G953" s="9">
        <v>6</v>
      </c>
      <c r="H953" s="10">
        <f t="shared" si="42"/>
        <v>1.5151515151515152E-2</v>
      </c>
      <c r="I953" s="9">
        <v>32</v>
      </c>
      <c r="J953" s="10">
        <f>I953/F953</f>
        <v>8.0808080808080815E-2</v>
      </c>
      <c r="K953" s="11">
        <v>17</v>
      </c>
      <c r="L953" s="12">
        <f>K953/F953</f>
        <v>4.2929292929292928E-2</v>
      </c>
      <c r="M953" s="9">
        <v>16</v>
      </c>
      <c r="N953" s="16">
        <f>M953/F953</f>
        <v>4.0404040404040407E-2</v>
      </c>
      <c r="O953" s="15">
        <f>(G953+I953+K953)*0.3/F953+M953*0.1/F953</f>
        <v>4.5707070707070703E-2</v>
      </c>
      <c r="P953" s="36">
        <f>43000000*(O953*F953)/SUMPRODUCT($F$4:$F$964,$O$4:$O$964)</f>
        <v>8490.6914944391719</v>
      </c>
      <c r="Q953" s="36">
        <f>P953/F953</f>
        <v>21.441140137472658</v>
      </c>
      <c r="R953" s="15">
        <f>(0.3*IF(H953&lt;=$H$968,H953*F953,$H$968*F953)+0.3*IF(J953&lt;=$J$968,J953*F953,$J$968*F953)+0.3*IF(L953&lt;$L$968,L953*F953,$L$968*F953)+0.1*IF(N953&lt;$N$968,N953*F953,$N$968*F953))/F953</f>
        <v>4.570707070707071E-2</v>
      </c>
      <c r="S953" s="37">
        <f>43000000*(R953*F953)/SUMPRODUCT($R$4:$R$964,$F$4:$F$964)</f>
        <v>8723.3017875678961</v>
      </c>
      <c r="T953" s="38">
        <f>S953/F953</f>
        <v>22.028539867595697</v>
      </c>
      <c r="U953" s="38">
        <f>43000000*F953/SUM($F$4:$F$964)</f>
        <v>39236.379137527794</v>
      </c>
      <c r="V953" s="38">
        <f t="shared" si="43"/>
        <v>30513.077349959898</v>
      </c>
      <c r="W953" s="38">
        <f t="shared" si="44"/>
        <v>77.053225631212129</v>
      </c>
    </row>
    <row r="954" spans="1:23" x14ac:dyDescent="0.25">
      <c r="A954" s="7" t="s">
        <v>1839</v>
      </c>
      <c r="B954" s="7" t="s">
        <v>1351</v>
      </c>
      <c r="C954" s="7" t="s">
        <v>196</v>
      </c>
      <c r="D954" s="8">
        <v>2861</v>
      </c>
      <c r="E954" s="8" t="s">
        <v>1352</v>
      </c>
      <c r="F954" s="9">
        <v>711</v>
      </c>
      <c r="G954" s="9">
        <v>29</v>
      </c>
      <c r="H954" s="10">
        <f t="shared" si="42"/>
        <v>4.0787623066104076E-2</v>
      </c>
      <c r="I954" s="9">
        <v>58</v>
      </c>
      <c r="J954" s="10">
        <f>I954/F954</f>
        <v>8.1575246132208151E-2</v>
      </c>
      <c r="K954" s="11">
        <v>14</v>
      </c>
      <c r="L954" s="12">
        <f>K954/F954</f>
        <v>1.969057665260197E-2</v>
      </c>
      <c r="M954" s="9">
        <v>18</v>
      </c>
      <c r="N954" s="16">
        <f>M954/F954</f>
        <v>2.5316455696202531E-2</v>
      </c>
      <c r="O954" s="15">
        <f>(G954+I954+K954)*0.3/F954+M954*0.1/F954</f>
        <v>4.514767932489451E-2</v>
      </c>
      <c r="P954" s="36">
        <f>43000000*(O954*F954)/SUMPRODUCT($F$4:$F$964,$O$4:$O$964)</f>
        <v>15058.077180745713</v>
      </c>
      <c r="Q954" s="36">
        <f>P954/F954</f>
        <v>21.178730212019286</v>
      </c>
      <c r="R954" s="15">
        <f>(0.3*IF(H954&lt;=$H$968,H954*F954,$H$968*F954)+0.3*IF(J954&lt;=$J$968,J954*F954,$J$968*F954)+0.3*IF(L954&lt;$L$968,L954*F954,$L$968*F954)+0.1*IF(N954&lt;$N$968,N954*F954,$N$968*F954))/F954</f>
        <v>4.514767932489451E-2</v>
      </c>
      <c r="S954" s="37">
        <f>43000000*(R954*F954)/SUMPRODUCT($R$4:$R$964,$F$4:$F$964)</f>
        <v>15470.607037620406</v>
      </c>
      <c r="T954" s="38">
        <f>S954/F954</f>
        <v>21.758940981182004</v>
      </c>
      <c r="U954" s="38">
        <f>43000000*F954/SUM($F$4:$F$964)</f>
        <v>70447.135269652179</v>
      </c>
      <c r="V954" s="38">
        <f t="shared" si="43"/>
        <v>54976.528232031771</v>
      </c>
      <c r="W954" s="38">
        <f t="shared" si="44"/>
        <v>77.322824517625818</v>
      </c>
    </row>
    <row r="955" spans="1:23" x14ac:dyDescent="0.25">
      <c r="A955" s="7" t="s">
        <v>1840</v>
      </c>
      <c r="B955" s="7" t="s">
        <v>719</v>
      </c>
      <c r="C955" s="7" t="s">
        <v>414</v>
      </c>
      <c r="D955" s="8">
        <v>2500</v>
      </c>
      <c r="E955" s="8" t="s">
        <v>458</v>
      </c>
      <c r="F955" s="9">
        <v>129</v>
      </c>
      <c r="G955" s="9">
        <v>3</v>
      </c>
      <c r="H955" s="10">
        <f t="shared" si="42"/>
        <v>2.3255813953488372E-2</v>
      </c>
      <c r="I955" s="9">
        <v>10</v>
      </c>
      <c r="J955" s="10">
        <f>I955/F955</f>
        <v>7.7519379844961239E-2</v>
      </c>
      <c r="K955" s="11">
        <v>1</v>
      </c>
      <c r="L955" s="12">
        <f>K955/F955</f>
        <v>7.7519379844961239E-3</v>
      </c>
      <c r="M955" s="9">
        <v>16</v>
      </c>
      <c r="N955" s="16">
        <f>M955/F955</f>
        <v>0.12403100775193798</v>
      </c>
      <c r="O955" s="15">
        <f>(G955+I955+K955)*0.3/F955+M955*0.1/F955</f>
        <v>4.4961240310077519E-2</v>
      </c>
      <c r="P955" s="36">
        <f>43000000*(O955*F955)/SUMPRODUCT($F$4:$F$964,$O$4:$O$964)</f>
        <v>2720.7740700412819</v>
      </c>
      <c r="Q955" s="36">
        <f>P955/F955</f>
        <v>21.091271860785131</v>
      </c>
      <c r="R955" s="15">
        <f>(0.3*IF(H955&lt;=$H$968,H955*F955,$H$968*F955)+0.3*IF(J955&lt;=$J$968,J955*F955,$J$968*F955)+0.3*IF(L955&lt;$L$968,L955*F955,$L$968*F955)+0.1*IF(N955&lt;$N$968,N955*F955,$N$968*F955))/F955</f>
        <v>4.4961240310077526E-2</v>
      </c>
      <c r="S955" s="37">
        <f>43000000*(R955*F955)/SUMPRODUCT($R$4:$R$964,$F$4:$F$964)</f>
        <v>2795.3121750217565</v>
      </c>
      <c r="T955" s="38">
        <f>S955/F955</f>
        <v>21.669086628075632</v>
      </c>
      <c r="U955" s="38">
        <f>43000000*F955/SUM($F$4:$F$964)</f>
        <v>12781.547749346175</v>
      </c>
      <c r="V955" s="38">
        <f t="shared" si="43"/>
        <v>9986.2355743244188</v>
      </c>
      <c r="W955" s="38">
        <f t="shared" si="44"/>
        <v>77.412678870732194</v>
      </c>
    </row>
    <row r="956" spans="1:23" x14ac:dyDescent="0.25">
      <c r="A956" s="7" t="s">
        <v>1841</v>
      </c>
      <c r="B956" s="7" t="s">
        <v>1842</v>
      </c>
      <c r="C956" s="7" t="s">
        <v>798</v>
      </c>
      <c r="D956" s="8">
        <v>9620</v>
      </c>
      <c r="E956" s="8" t="s">
        <v>1168</v>
      </c>
      <c r="F956" s="9">
        <v>684</v>
      </c>
      <c r="G956" s="9">
        <v>33</v>
      </c>
      <c r="H956" s="10">
        <f t="shared" si="42"/>
        <v>4.8245614035087717E-2</v>
      </c>
      <c r="I956" s="9">
        <v>54</v>
      </c>
      <c r="J956" s="10">
        <f>I956/F956</f>
        <v>7.8947368421052627E-2</v>
      </c>
      <c r="K956" s="11">
        <v>5</v>
      </c>
      <c r="L956" s="12">
        <f>K956/F956</f>
        <v>7.3099415204678359E-3</v>
      </c>
      <c r="M956" s="9">
        <v>30</v>
      </c>
      <c r="N956" s="16">
        <f>M956/F956</f>
        <v>4.3859649122807015E-2</v>
      </c>
      <c r="O956" s="15">
        <f>(G956+I956+K956)*0.3/F956+M956*0.1/F956</f>
        <v>4.4736842105263151E-2</v>
      </c>
      <c r="P956" s="36">
        <f>43000000*(O956*F956)/SUMPRODUCT($F$4:$F$964,$O$4:$O$964)</f>
        <v>14354.428714355727</v>
      </c>
      <c r="Q956" s="36">
        <f>P956/F956</f>
        <v>20.986006892332934</v>
      </c>
      <c r="R956" s="15">
        <f>(0.3*IF(H956&lt;=$H$968,H956*F956,$H$968*F956)+0.3*IF(J956&lt;=$J$968,J956*F956,$J$968*F956)+0.3*IF(L956&lt;$L$968,L956*F956,$L$968*F956)+0.1*IF(N956&lt;$N$968,N956*F956,$N$968*F956))/F956</f>
        <v>4.4736842105263158E-2</v>
      </c>
      <c r="S956" s="37">
        <f>43000000*(R956*F956)/SUMPRODUCT($R$4:$R$964,$F$4:$F$964)</f>
        <v>14747.681475114783</v>
      </c>
      <c r="T956" s="38">
        <f>S956/F956</f>
        <v>21.560937829115179</v>
      </c>
      <c r="U956" s="38">
        <f>43000000*F956/SUM($F$4:$F$964)</f>
        <v>67771.927601184376</v>
      </c>
      <c r="V956" s="38">
        <f t="shared" si="43"/>
        <v>53024.246126069593</v>
      </c>
      <c r="W956" s="38">
        <f t="shared" si="44"/>
        <v>77.52082766969265</v>
      </c>
    </row>
    <row r="957" spans="1:23" x14ac:dyDescent="0.25">
      <c r="A957" s="7" t="s">
        <v>502</v>
      </c>
      <c r="B957" s="7" t="s">
        <v>1362</v>
      </c>
      <c r="C957" s="7" t="s">
        <v>279</v>
      </c>
      <c r="D957" s="8">
        <v>2390</v>
      </c>
      <c r="E957" s="8" t="s">
        <v>1040</v>
      </c>
      <c r="F957" s="9">
        <v>959</v>
      </c>
      <c r="G957" s="9">
        <v>35</v>
      </c>
      <c r="H957" s="10">
        <f t="shared" si="42"/>
        <v>3.6496350364963501E-2</v>
      </c>
      <c r="I957" s="9">
        <v>86</v>
      </c>
      <c r="J957" s="10">
        <f>I957/F957</f>
        <v>8.9676746611053182E-2</v>
      </c>
      <c r="K957" s="11">
        <v>10</v>
      </c>
      <c r="L957" s="12">
        <f>K957/F957</f>
        <v>1.0427528675703858E-2</v>
      </c>
      <c r="M957" s="9">
        <v>34</v>
      </c>
      <c r="N957" s="16">
        <f>M957/F957</f>
        <v>3.5453597497393116E-2</v>
      </c>
      <c r="O957" s="15">
        <f>(G957+I957+K957)*0.3/F957+M957*0.1/F957</f>
        <v>4.452554744525547E-2</v>
      </c>
      <c r="P957" s="36">
        <f>43000000*(O957*F957)/SUMPRODUCT($F$4:$F$964,$O$4:$O$964)</f>
        <v>20030.526343234953</v>
      </c>
      <c r="Q957" s="36">
        <f>P957/F957</f>
        <v>20.886888783352401</v>
      </c>
      <c r="R957" s="15">
        <f>(0.3*IF(H957&lt;=$H$968,H957*F957,$H$968*F957)+0.3*IF(J957&lt;=$J$968,J957*F957,$J$968*F957)+0.3*IF(L957&lt;$L$968,L957*F957,$L$968*F957)+0.1*IF(N957&lt;$N$968,N957*F957,$N$968*F957))/F957</f>
        <v>4.452554744525547E-2</v>
      </c>
      <c r="S957" s="37">
        <f>43000000*(R957*F957)/SUMPRODUCT($R$4:$R$964,$F$4:$F$964)</f>
        <v>20579.281012660169</v>
      </c>
      <c r="T957" s="38">
        <f>S957/F957</f>
        <v>21.459104288488184</v>
      </c>
      <c r="U957" s="38">
        <f>43000000*F957/SUM($F$4:$F$964)</f>
        <v>95019.413113356452</v>
      </c>
      <c r="V957" s="38">
        <f t="shared" si="43"/>
        <v>74440.132100696283</v>
      </c>
      <c r="W957" s="38">
        <f t="shared" si="44"/>
        <v>77.622661210319649</v>
      </c>
    </row>
    <row r="958" spans="1:23" x14ac:dyDescent="0.25">
      <c r="A958" s="7" t="s">
        <v>1437</v>
      </c>
      <c r="B958" s="7" t="s">
        <v>1829</v>
      </c>
      <c r="C958" s="7" t="s">
        <v>556</v>
      </c>
      <c r="D958" s="8">
        <v>8200</v>
      </c>
      <c r="E958" s="8" t="s">
        <v>659</v>
      </c>
      <c r="F958" s="9">
        <v>1179</v>
      </c>
      <c r="G958" s="9">
        <v>30</v>
      </c>
      <c r="H958" s="10">
        <f t="shared" si="42"/>
        <v>2.5445292620865138E-2</v>
      </c>
      <c r="I958" s="9">
        <v>95</v>
      </c>
      <c r="J958" s="10">
        <f>I958/F958</f>
        <v>8.0576759966072942E-2</v>
      </c>
      <c r="K958" s="11">
        <v>12</v>
      </c>
      <c r="L958" s="12">
        <f>K958/F958</f>
        <v>1.0178117048346057E-2</v>
      </c>
      <c r="M958" s="9">
        <v>101</v>
      </c>
      <c r="N958" s="16">
        <f>M958/F958</f>
        <v>8.5665818490245974E-2</v>
      </c>
      <c r="O958" s="15">
        <f>(G958+I958+K958)*0.3/F958+M958*0.1/F958</f>
        <v>4.3426632739609838E-2</v>
      </c>
      <c r="P958" s="36">
        <f>43000000*(O958*F958)/SUMPRODUCT($F$4:$F$964,$O$4:$O$964)</f>
        <v>24017.867652778212</v>
      </c>
      <c r="Q958" s="36">
        <f>P958/F958</f>
        <v>20.371389018471767</v>
      </c>
      <c r="R958" s="15">
        <f>(0.3*IF(H958&lt;=$H$968,H958*F958,$H$968*F958)+0.3*IF(J958&lt;=$J$968,J958*F958,$J$968*F958)+0.3*IF(L958&lt;$L$968,L958*F958,$L$968*F958)+0.1*IF(N958&lt;$N$968,N958*F958,$N$968*F958))/F958</f>
        <v>4.3426632739609838E-2</v>
      </c>
      <c r="S958" s="37">
        <f>43000000*(R958*F958)/SUMPRODUCT($R$4:$R$964,$F$4:$F$964)</f>
        <v>24675.859200192055</v>
      </c>
      <c r="T958" s="38">
        <f>S958/F958</f>
        <v>20.929481934005135</v>
      </c>
      <c r="U958" s="38">
        <f>43000000*F958/SUM($F$4:$F$964)</f>
        <v>116817.40152309411</v>
      </c>
      <c r="V958" s="38">
        <f t="shared" si="43"/>
        <v>92141.542322902067</v>
      </c>
      <c r="W958" s="38">
        <f t="shared" si="44"/>
        <v>78.152283564802687</v>
      </c>
    </row>
    <row r="959" spans="1:23" x14ac:dyDescent="0.25">
      <c r="A959" s="7" t="s">
        <v>1693</v>
      </c>
      <c r="B959" s="7" t="s">
        <v>1843</v>
      </c>
      <c r="C959" s="7" t="s">
        <v>270</v>
      </c>
      <c r="D959" s="8">
        <v>9052</v>
      </c>
      <c r="E959" s="8" t="s">
        <v>66</v>
      </c>
      <c r="F959" s="9">
        <v>979</v>
      </c>
      <c r="G959" s="9">
        <v>26</v>
      </c>
      <c r="H959" s="10">
        <f t="shared" si="42"/>
        <v>2.6557711950970377E-2</v>
      </c>
      <c r="I959" s="9">
        <v>77</v>
      </c>
      <c r="J959" s="10">
        <f>I959/F959</f>
        <v>7.8651685393258425E-2</v>
      </c>
      <c r="K959" s="11">
        <v>11</v>
      </c>
      <c r="L959" s="12">
        <f>K959/F959</f>
        <v>1.1235955056179775E-2</v>
      </c>
      <c r="M959" s="9">
        <v>73</v>
      </c>
      <c r="N959" s="16">
        <f>M959/F959</f>
        <v>7.4565883554647605E-2</v>
      </c>
      <c r="O959" s="15">
        <f>(G959+I959+K959)*0.3/F959+M959*0.1/F959</f>
        <v>4.2390194075587334E-2</v>
      </c>
      <c r="P959" s="36">
        <f>43000000*(O959*F959)/SUMPRODUCT($F$4:$F$964,$O$4:$O$964)</f>
        <v>19467.607570122964</v>
      </c>
      <c r="Q959" s="36">
        <f>P959/F959</f>
        <v>19.885196700840616</v>
      </c>
      <c r="R959" s="15">
        <f>(0.3*IF(H959&lt;=$H$968,H959*F959,$H$968*F959)+0.3*IF(J959&lt;=$J$968,J959*F959,$J$968*F959)+0.3*IF(L959&lt;$L$968,L959*F959,$L$968*F959)+0.1*IF(N959&lt;$N$968,N959*F959,$N$968*F959))/F959</f>
        <v>4.2390194075587334E-2</v>
      </c>
      <c r="S959" s="37">
        <f>43000000*(R959*F959)/SUMPRODUCT($R$4:$R$964,$F$4:$F$964)</f>
        <v>20000.940562655669</v>
      </c>
      <c r="T959" s="38">
        <f>S959/F959</f>
        <v>20.429969931211101</v>
      </c>
      <c r="U959" s="38">
        <f>43000000*F959/SUM($F$4:$F$964)</f>
        <v>97001.048423332599</v>
      </c>
      <c r="V959" s="38">
        <f t="shared" si="43"/>
        <v>77000.10786067693</v>
      </c>
      <c r="W959" s="38">
        <f t="shared" si="44"/>
        <v>78.651795567596722</v>
      </c>
    </row>
    <row r="960" spans="1:23" x14ac:dyDescent="0.25">
      <c r="A960" s="7" t="s">
        <v>1844</v>
      </c>
      <c r="B960" s="7" t="s">
        <v>1843</v>
      </c>
      <c r="C960" s="7" t="s">
        <v>270</v>
      </c>
      <c r="D960" s="20">
        <v>9052</v>
      </c>
      <c r="E960" s="20" t="s">
        <v>66</v>
      </c>
      <c r="F960" s="9">
        <v>671</v>
      </c>
      <c r="G960" s="9">
        <v>12</v>
      </c>
      <c r="H960" s="10">
        <f t="shared" si="42"/>
        <v>1.7883755588673621E-2</v>
      </c>
      <c r="I960" s="9">
        <v>44</v>
      </c>
      <c r="J960" s="10">
        <f>I960/F960</f>
        <v>6.5573770491803282E-2</v>
      </c>
      <c r="K960" s="11">
        <v>13</v>
      </c>
      <c r="L960" s="12">
        <f>K960/F960</f>
        <v>1.9374068554396422E-2</v>
      </c>
      <c r="M960" s="9">
        <v>58</v>
      </c>
      <c r="N960" s="16">
        <f>M960/F960</f>
        <v>8.6438152011922509E-2</v>
      </c>
      <c r="O960" s="15">
        <f>(G960+I960+K960)*0.3/F960+M960*0.1/F960</f>
        <v>3.9493293591654245E-2</v>
      </c>
      <c r="P960" s="36">
        <f>43000000*(O960*F960)/SUMPRODUCT($F$4:$F$964,$O$4:$O$964)</f>
        <v>12431.122906223098</v>
      </c>
      <c r="Q960" s="36">
        <f>P960/F960</f>
        <v>18.526263645638</v>
      </c>
      <c r="R960" s="15">
        <f>(0.3*IF(H960&lt;=$H$968,H960*F960,$H$968*F960)+0.3*IF(J960&lt;=$J$968,J960*F960,$J$968*F960)+0.3*IF(L960&lt;$L$968,L960*F960,$L$968*F960)+0.1*IF(N960&lt;$N$968,N960*F960,$N$968*F960))/F960</f>
        <v>3.9493293591654245E-2</v>
      </c>
      <c r="S960" s="37">
        <f>43000000*(R960*F960)/SUMPRODUCT($R$4:$R$964,$F$4:$F$964)</f>
        <v>12771.684937599402</v>
      </c>
      <c r="T960" s="38">
        <f>S960/F960</f>
        <v>19.033807656631001</v>
      </c>
      <c r="U960" s="38">
        <f>43000000*F960/SUM($F$4:$F$964)</f>
        <v>66483.86464969987</v>
      </c>
      <c r="V960" s="38">
        <f t="shared" si="43"/>
        <v>53712.179712100464</v>
      </c>
      <c r="W960" s="38">
        <f t="shared" si="44"/>
        <v>80.047957842176828</v>
      </c>
    </row>
    <row r="961" spans="1:23" x14ac:dyDescent="0.25">
      <c r="A961" s="7" t="s">
        <v>1845</v>
      </c>
      <c r="B961" s="7" t="s">
        <v>541</v>
      </c>
      <c r="C961" s="7" t="s">
        <v>496</v>
      </c>
      <c r="D961" s="8">
        <v>3150</v>
      </c>
      <c r="E961" s="8" t="s">
        <v>1343</v>
      </c>
      <c r="F961" s="9">
        <v>716</v>
      </c>
      <c r="G961" s="9">
        <v>18</v>
      </c>
      <c r="H961" s="10">
        <f t="shared" si="42"/>
        <v>2.5139664804469275E-2</v>
      </c>
      <c r="I961" s="9">
        <v>49</v>
      </c>
      <c r="J961" s="10">
        <f>I961/F961</f>
        <v>6.8435754189944131E-2</v>
      </c>
      <c r="K961" s="11">
        <v>17</v>
      </c>
      <c r="L961" s="12">
        <f>K961/F961</f>
        <v>2.3743016759776536E-2</v>
      </c>
      <c r="M961" s="9">
        <v>19</v>
      </c>
      <c r="N961" s="16">
        <f>M961/F961</f>
        <v>2.6536312849162011E-2</v>
      </c>
      <c r="O961" s="15">
        <f>(G961+I961+K961)*0.3/F961+M961*0.1/F961</f>
        <v>3.7849162011173179E-2</v>
      </c>
      <c r="P961" s="36">
        <f>43000000*(O961*F961)/SUMPRODUCT($F$4:$F$964,$O$4:$O$964)</f>
        <v>12712.582292779092</v>
      </c>
      <c r="Q961" s="36">
        <f>P961/F961</f>
        <v>17.755003202205437</v>
      </c>
      <c r="R961" s="15">
        <f>(0.3*IF(H961&lt;=$H$968,H961*F961,$H$968*F961)+0.3*IF(J961&lt;=$J$968,J961*F961,$J$968*F961)+0.3*IF(L961&lt;$L$968,L961*F961,$L$968*F961)+0.1*IF(N961&lt;$N$968,N961*F961,$N$968*F961))/F961</f>
        <v>3.7849162011173179E-2</v>
      </c>
      <c r="S961" s="37">
        <f>43000000*(R961*F961)/SUMPRODUCT($R$4:$R$964,$F$4:$F$964)</f>
        <v>13060.855162601654</v>
      </c>
      <c r="T961" s="38">
        <f>S961/F961</f>
        <v>18.241417824862644</v>
      </c>
      <c r="U961" s="38">
        <f>43000000*F961/SUM($F$4:$F$964)</f>
        <v>70942.544097146209</v>
      </c>
      <c r="V961" s="38">
        <f t="shared" si="43"/>
        <v>57881.688934544552</v>
      </c>
      <c r="W961" s="38">
        <f t="shared" si="44"/>
        <v>80.840347673945189</v>
      </c>
    </row>
    <row r="962" spans="1:23" x14ac:dyDescent="0.25">
      <c r="A962" s="7" t="s">
        <v>1846</v>
      </c>
      <c r="B962" s="7" t="s">
        <v>1362</v>
      </c>
      <c r="C962" s="7" t="s">
        <v>279</v>
      </c>
      <c r="D962" s="8">
        <v>2390</v>
      </c>
      <c r="E962" s="8" t="s">
        <v>1040</v>
      </c>
      <c r="F962" s="9">
        <v>177</v>
      </c>
      <c r="G962" s="9">
        <v>5</v>
      </c>
      <c r="H962" s="10">
        <f t="shared" si="42"/>
        <v>2.8248587570621469E-2</v>
      </c>
      <c r="I962" s="9">
        <v>13</v>
      </c>
      <c r="J962" s="10">
        <f>I962/F962</f>
        <v>7.3446327683615822E-2</v>
      </c>
      <c r="K962" s="11">
        <v>3</v>
      </c>
      <c r="L962" s="12">
        <f>K962/F962</f>
        <v>1.6949152542372881E-2</v>
      </c>
      <c r="M962" s="9">
        <v>3</v>
      </c>
      <c r="N962" s="16">
        <f>M962/F962</f>
        <v>1.6949152542372881E-2</v>
      </c>
      <c r="O962" s="15">
        <f>(G962+I962+K962)*0.3/F962+M962*0.1/F962</f>
        <v>3.7288135593220341E-2</v>
      </c>
      <c r="P962" s="36">
        <f>43000000*(O962*F962)/SUMPRODUCT($F$4:$F$964,$O$4:$O$964)</f>
        <v>3096.0532521159416</v>
      </c>
      <c r="Q962" s="36">
        <f>P962/F962</f>
        <v>17.491826283140913</v>
      </c>
      <c r="R962" s="15">
        <f>(0.3*IF(H962&lt;=$H$968,H962*F962,$H$968*F962)+0.3*IF(J962&lt;=$J$968,J962*F962,$J$968*F962)+0.3*IF(L962&lt;$L$968,L962*F962,$L$968*F962)+0.1*IF(N962&lt;$N$968,N962*F962,$N$968*F962))/F962</f>
        <v>3.7288135593220341E-2</v>
      </c>
      <c r="S962" s="37">
        <f>43000000*(R962*F962)/SUMPRODUCT($R$4:$R$964,$F$4:$F$964)</f>
        <v>3180.872475024757</v>
      </c>
      <c r="T962" s="38">
        <f>S962/F962</f>
        <v>17.971030932343261</v>
      </c>
      <c r="U962" s="38">
        <f>43000000*F962/SUM($F$4:$F$964)</f>
        <v>17537.47249328894</v>
      </c>
      <c r="V962" s="38">
        <f t="shared" si="43"/>
        <v>14356.600018264184</v>
      </c>
      <c r="W962" s="38">
        <f t="shared" si="44"/>
        <v>81.110734566464572</v>
      </c>
    </row>
    <row r="963" spans="1:23" x14ac:dyDescent="0.25">
      <c r="A963" s="7" t="s">
        <v>1847</v>
      </c>
      <c r="B963" s="7" t="s">
        <v>1848</v>
      </c>
      <c r="C963" s="7" t="s">
        <v>69</v>
      </c>
      <c r="D963" s="8">
        <v>3110</v>
      </c>
      <c r="E963" s="8" t="s">
        <v>1849</v>
      </c>
      <c r="F963" s="9">
        <v>743</v>
      </c>
      <c r="G963" s="9">
        <v>10</v>
      </c>
      <c r="H963" s="10">
        <f t="shared" si="42"/>
        <v>1.3458950201884253E-2</v>
      </c>
      <c r="I963" s="9">
        <v>54</v>
      </c>
      <c r="J963" s="10">
        <f>I963/F963</f>
        <v>7.2678331090174964E-2</v>
      </c>
      <c r="K963" s="11">
        <v>14</v>
      </c>
      <c r="L963" s="12">
        <f>K963/F963</f>
        <v>1.8842530282637954E-2</v>
      </c>
      <c r="M963" s="9">
        <v>38</v>
      </c>
      <c r="N963" s="16">
        <f>M963/F963</f>
        <v>5.1144010767160158E-2</v>
      </c>
      <c r="O963" s="15">
        <f>(G963+I963+K963)*0.3/F963+M963*0.1/F963</f>
        <v>3.6608344549125163E-2</v>
      </c>
      <c r="P963" s="36">
        <f>43000000*(O963*F963)/SUMPRODUCT($F$4:$F$964,$O$4:$O$964)</f>
        <v>12759.492190538424</v>
      </c>
      <c r="Q963" s="36">
        <f>P963/F963</f>
        <v>17.172936999378766</v>
      </c>
      <c r="R963" s="15">
        <f>(0.3*IF(H963&lt;=$H$968,H963*F963,$H$968*F963)+0.3*IF(J963&lt;=$J$968,J963*F963,$J$968*F963)+0.3*IF(L963&lt;$L$968,L963*F963,$L$968*F963)+0.1*IF(N963&lt;$N$968,N963*F963,$N$968*F963))/F963</f>
        <v>3.660834454912517E-2</v>
      </c>
      <c r="S963" s="37">
        <f>43000000*(R963*F963)/SUMPRODUCT($R$4:$R$964,$F$4:$F$964)</f>
        <v>13109.05020010203</v>
      </c>
      <c r="T963" s="38">
        <f>S963/F963</f>
        <v>17.643405383717404</v>
      </c>
      <c r="U963" s="38">
        <f>43000000*F963/SUM($F$4:$F$964)</f>
        <v>73617.751765614012</v>
      </c>
      <c r="V963" s="38">
        <f t="shared" si="43"/>
        <v>60508.701565511983</v>
      </c>
      <c r="W963" s="38">
        <f t="shared" si="44"/>
        <v>81.438360115090418</v>
      </c>
    </row>
    <row r="964" spans="1:23" x14ac:dyDescent="0.25">
      <c r="A964" s="7" t="s">
        <v>1746</v>
      </c>
      <c r="B964" s="7" t="s">
        <v>1821</v>
      </c>
      <c r="C964" s="7" t="s">
        <v>468</v>
      </c>
      <c r="D964" s="20">
        <v>3200</v>
      </c>
      <c r="E964" s="20" t="s">
        <v>865</v>
      </c>
      <c r="F964" s="9">
        <v>180</v>
      </c>
      <c r="G964" s="9">
        <v>2</v>
      </c>
      <c r="H964" s="10">
        <f>G964/F964</f>
        <v>1.1111111111111112E-2</v>
      </c>
      <c r="I964" s="9">
        <v>17</v>
      </c>
      <c r="J964" s="10">
        <f>I964/F964</f>
        <v>9.4444444444444442E-2</v>
      </c>
      <c r="K964" s="11">
        <v>1</v>
      </c>
      <c r="L964" s="12">
        <f>K964/F964</f>
        <v>5.5555555555555558E-3</v>
      </c>
      <c r="M964" s="9">
        <v>3</v>
      </c>
      <c r="N964" s="16">
        <f>M964/F964</f>
        <v>1.6666666666666666E-2</v>
      </c>
      <c r="O964" s="15">
        <f>(G964+I964+K964)*0.3/F964+M964*0.1/F964</f>
        <v>3.5000000000000003E-2</v>
      </c>
      <c r="P964" s="36">
        <f>43000000*(O964*F964)/SUMPRODUCT($F$4:$F$964,$O$4:$O$964)</f>
        <v>2955.3235588379448</v>
      </c>
      <c r="Q964" s="36">
        <f>P964/F964</f>
        <v>16.41846421576636</v>
      </c>
      <c r="R964" s="15">
        <f>(0.3*IF(H964&lt;=$H$968,H964*F964,$H$968*F964)+0.3*IF(J964&lt;=$J$968,J964*F964,$J$968*F964)+0.3*IF(L964&lt;$L$968,L964*F964,$L$968*F964)+0.1*IF(N964&lt;$N$968,N964*F964,$N$968*F964))/F964</f>
        <v>3.4999999999999996E-2</v>
      </c>
      <c r="S964" s="37">
        <f>43000000*(R964*F964)/SUMPRODUCT($R$4:$R$964,$F$4:$F$964)</f>
        <v>3036.2873625236311</v>
      </c>
      <c r="T964" s="38">
        <f>S964/F964</f>
        <v>16.868263125131286</v>
      </c>
      <c r="U964" s="38">
        <f>43000000*F964/SUM($F$4:$F$964)</f>
        <v>17834.717789785362</v>
      </c>
      <c r="V964" s="38">
        <f t="shared" si="43"/>
        <v>14798.43042726173</v>
      </c>
      <c r="W964" s="38">
        <f t="shared" si="44"/>
        <v>82.213502373676533</v>
      </c>
    </row>
    <row r="965" spans="1:23" x14ac:dyDescent="0.25">
      <c r="E965" s="22" t="s">
        <v>1850</v>
      </c>
      <c r="F965" s="23">
        <f>SUM(F$4:F$964)</f>
        <v>433985</v>
      </c>
      <c r="G965" s="23">
        <f t="shared" ref="G965:M965" si="45">SUM(G$4:G$964)</f>
        <v>104780.5</v>
      </c>
      <c r="H965" s="24">
        <f>G965/F965</f>
        <v>0.24143806813599547</v>
      </c>
      <c r="I965" s="23">
        <f t="shared" si="45"/>
        <v>114108.5</v>
      </c>
      <c r="J965" s="24">
        <f>I965/F965</f>
        <v>0.26293189856792287</v>
      </c>
      <c r="K965" s="23">
        <f t="shared" si="45"/>
        <v>50361.15</v>
      </c>
      <c r="L965" s="24">
        <f>K965/F965</f>
        <v>0.11604352685000634</v>
      </c>
      <c r="M965" s="23">
        <f t="shared" si="45"/>
        <v>108900.45</v>
      </c>
      <c r="N965" s="24">
        <f>M965/F965</f>
        <v>0.25093136859568876</v>
      </c>
      <c r="O965" s="40">
        <f>(G965+I965+K965)*0.3/F965+M965*0.1/F965</f>
        <v>0.21121718492574629</v>
      </c>
      <c r="P965" s="17">
        <f>43000000*(O965*F965)/SUMPRODUCT($F$4:$F$964,$O$4:$O$964)</f>
        <v>43000000.000000067</v>
      </c>
      <c r="Q965" s="35">
        <f>P965/F965</f>
        <v>99.081765498807712</v>
      </c>
      <c r="S965" s="34">
        <f>SUM(S4:S964)</f>
        <v>43000000.000000112</v>
      </c>
      <c r="T965" s="41">
        <f>S965/F965</f>
        <v>99.081765498807826</v>
      </c>
      <c r="U965" s="34">
        <f>SUM(U4:U964)</f>
        <v>43000000.000000007</v>
      </c>
      <c r="V965" s="39">
        <f t="shared" ref="V965" si="46">-(S965-U965)</f>
        <v>-1.0430812835693359E-7</v>
      </c>
    </row>
    <row r="966" spans="1:23" x14ac:dyDescent="0.25">
      <c r="E966" s="22" t="s">
        <v>1851</v>
      </c>
      <c r="F966" s="25">
        <f>AVERAGE(F$4:F$964)</f>
        <v>451.59729448491157</v>
      </c>
      <c r="G966" s="25">
        <f t="shared" ref="G966:M966" si="47">AVERAGE(G$4:G$964)</f>
        <v>109.03277835587929</v>
      </c>
      <c r="H966" s="24">
        <f>G966/F966</f>
        <v>0.24143806813599547</v>
      </c>
      <c r="I966" s="25">
        <f t="shared" si="47"/>
        <v>118.73933402705515</v>
      </c>
      <c r="J966" s="24">
        <f>I966/F966</f>
        <v>0.26293189856792282</v>
      </c>
      <c r="K966" s="25">
        <f t="shared" si="47"/>
        <v>52.404942767950054</v>
      </c>
      <c r="L966" s="24">
        <f>K966/F966</f>
        <v>0.11604352685000634</v>
      </c>
      <c r="M966" s="25">
        <f t="shared" si="47"/>
        <v>113.31992715920916</v>
      </c>
      <c r="N966" s="24">
        <f>M966/F966</f>
        <v>0.25093136859568876</v>
      </c>
      <c r="O966" s="26"/>
    </row>
    <row r="967" spans="1:23" x14ac:dyDescent="0.25">
      <c r="E967" s="17" t="s">
        <v>1852</v>
      </c>
      <c r="F967" s="27"/>
      <c r="G967" s="27"/>
      <c r="H967" s="28">
        <f t="shared" ref="H967:O967" si="48">_xlfn.STDEV.P(H$4:H$964)</f>
        <v>0.17476212010967168</v>
      </c>
      <c r="I967" s="27"/>
      <c r="J967" s="28">
        <f t="shared" si="48"/>
        <v>0.13285236497984779</v>
      </c>
      <c r="K967" s="27"/>
      <c r="L967" s="28">
        <f t="shared" si="48"/>
        <v>0.17003196410283006</v>
      </c>
      <c r="M967" s="27"/>
      <c r="N967" s="28">
        <f t="shared" si="48"/>
        <v>0.2345589886397367</v>
      </c>
      <c r="O967" s="29">
        <f t="shared" si="48"/>
        <v>0.14755469512079214</v>
      </c>
    </row>
    <row r="968" spans="1:23" x14ac:dyDescent="0.25">
      <c r="E968" s="17" t="s">
        <v>1853</v>
      </c>
      <c r="F968" s="27"/>
      <c r="G968" s="27"/>
      <c r="H968" s="30">
        <f>H965+2*H967</f>
        <v>0.59096230835533881</v>
      </c>
      <c r="I968" s="27"/>
      <c r="J968" s="30">
        <f>J965+2*J967</f>
        <v>0.5286366285276185</v>
      </c>
      <c r="K968" s="32"/>
      <c r="L968" s="30">
        <f>L965+2*L967</f>
        <v>0.45610745505566647</v>
      </c>
      <c r="M968" s="27"/>
      <c r="N968" s="30">
        <f>N965+2*N967</f>
        <v>0.72004934587516223</v>
      </c>
      <c r="O968" s="33"/>
    </row>
  </sheetData>
  <mergeCells count="1">
    <mergeCell ref="A1:O1"/>
  </mergeCells>
  <conditionalFormatting sqref="N4:N964">
    <cfRule type="cellIs" dxfId="3" priority="4" stopIfTrue="1" operator="greaterThan">
      <formula>$N$968</formula>
    </cfRule>
  </conditionalFormatting>
  <conditionalFormatting sqref="H4:H964">
    <cfRule type="cellIs" dxfId="2" priority="3" stopIfTrue="1" operator="greaterThan">
      <formula>$H$968</formula>
    </cfRule>
  </conditionalFormatting>
  <conditionalFormatting sqref="L4:L964">
    <cfRule type="cellIs" dxfId="1" priority="2" stopIfTrue="1" operator="greaterThan">
      <formula>$L$968</formula>
    </cfRule>
  </conditionalFormatting>
  <conditionalFormatting sqref="J4:J964">
    <cfRule type="cellIs" dxfId="0" priority="1" stopIfTrue="1" operator="greaterThan">
      <formula>$J$968</formula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Werkingsmiddelen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2015-04-19T13:13:43Z</dcterms:modified>
</cp:coreProperties>
</file>